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376" windowHeight="11160"/>
  </bookViews>
  <sheets>
    <sheet name="АИП 2020 " sheetId="4" r:id="rId1"/>
    <sheet name="Лист2" sheetId="14" r:id="rId2"/>
  </sheets>
  <definedNames>
    <definedName name="_xlnm.Print_Titles" localSheetId="0">'АИП 2020 '!$6:$6</definedName>
    <definedName name="_xlnm.Print_Area" localSheetId="0">'АИП 2020 '!$A$1:$H$287</definedName>
  </definedNames>
  <calcPr calcId="145621"/>
</workbook>
</file>

<file path=xl/calcChain.xml><?xml version="1.0" encoding="utf-8"?>
<calcChain xmlns="http://schemas.openxmlformats.org/spreadsheetml/2006/main">
  <c r="G121" i="4" l="1"/>
  <c r="D121" i="4" s="1"/>
  <c r="H286" i="4"/>
  <c r="G150" i="4"/>
  <c r="F150" i="4"/>
  <c r="G57" i="4"/>
  <c r="D57" i="4" s="1"/>
  <c r="G24" i="4"/>
  <c r="D24" i="4" s="1"/>
  <c r="H127" i="4"/>
  <c r="D36" i="4"/>
  <c r="D37" i="4"/>
  <c r="D38" i="4"/>
  <c r="D110" i="4"/>
  <c r="D111" i="4"/>
  <c r="D112" i="4"/>
  <c r="D113" i="4"/>
  <c r="D114" i="4"/>
  <c r="D115" i="4"/>
  <c r="D116" i="4"/>
  <c r="D117" i="4"/>
  <c r="E127" i="4"/>
  <c r="F127" i="4"/>
  <c r="E246" i="4"/>
  <c r="F246" i="4"/>
  <c r="H246" i="4"/>
  <c r="D244" i="4"/>
  <c r="D122" i="4"/>
  <c r="D120" i="4"/>
  <c r="D215" i="4"/>
  <c r="D119" i="4"/>
  <c r="G126" i="4"/>
  <c r="D268" i="4"/>
  <c r="G25" i="4"/>
  <c r="D118" i="4"/>
  <c r="G43" i="4"/>
  <c r="F278" i="4"/>
  <c r="G278" i="4"/>
  <c r="G108" i="4" l="1"/>
  <c r="G281" i="4" l="1"/>
  <c r="G240" i="4" l="1"/>
  <c r="G246" i="4" s="1"/>
  <c r="D243" i="4" l="1"/>
  <c r="H226" i="4"/>
  <c r="G208" i="4"/>
  <c r="D109" i="4" l="1"/>
  <c r="D108" i="4"/>
  <c r="D165" i="4"/>
  <c r="D125" i="4" l="1"/>
  <c r="D107" i="4"/>
  <c r="G86" i="4"/>
  <c r="G89" i="4"/>
  <c r="D106" i="4"/>
  <c r="D124" i="4"/>
  <c r="D148" i="4" l="1"/>
  <c r="D293" i="4" l="1"/>
  <c r="G291" i="4"/>
  <c r="G286" i="4"/>
  <c r="F286" i="4"/>
  <c r="E286" i="4"/>
  <c r="D285" i="4"/>
  <c r="D284" i="4"/>
  <c r="H282" i="4"/>
  <c r="G282" i="4"/>
  <c r="F282" i="4"/>
  <c r="E282" i="4"/>
  <c r="D281" i="4"/>
  <c r="D282" i="4" s="1"/>
  <c r="H279" i="4"/>
  <c r="G279" i="4"/>
  <c r="F279" i="4"/>
  <c r="E279" i="4"/>
  <c r="D278" i="4"/>
  <c r="D277" i="4"/>
  <c r="D276" i="4"/>
  <c r="D275" i="4"/>
  <c r="D274" i="4"/>
  <c r="D273" i="4"/>
  <c r="D272" i="4"/>
  <c r="D271" i="4"/>
  <c r="H269" i="4"/>
  <c r="G269" i="4"/>
  <c r="F269" i="4"/>
  <c r="E269" i="4"/>
  <c r="D267" i="4"/>
  <c r="D266" i="4"/>
  <c r="D265" i="4"/>
  <c r="D264" i="4"/>
  <c r="D263" i="4"/>
  <c r="D262" i="4"/>
  <c r="H260" i="4"/>
  <c r="G260" i="4"/>
  <c r="F260" i="4"/>
  <c r="E260" i="4"/>
  <c r="D259" i="4"/>
  <c r="D258" i="4"/>
  <c r="D257" i="4"/>
  <c r="D256" i="4"/>
  <c r="H253" i="4"/>
  <c r="H254" i="4" s="1"/>
  <c r="G253" i="4"/>
  <c r="G254" i="4" s="1"/>
  <c r="F253" i="4"/>
  <c r="F254" i="4" s="1"/>
  <c r="E253" i="4"/>
  <c r="E254" i="4" s="1"/>
  <c r="D252" i="4"/>
  <c r="D251" i="4"/>
  <c r="D250" i="4"/>
  <c r="D249" i="4"/>
  <c r="D248" i="4"/>
  <c r="D245" i="4"/>
  <c r="D242" i="4"/>
  <c r="D241" i="4"/>
  <c r="D240" i="4"/>
  <c r="D239" i="4"/>
  <c r="D238" i="4"/>
  <c r="D237" i="4"/>
  <c r="D236" i="4"/>
  <c r="D235" i="4"/>
  <c r="D234" i="4"/>
  <c r="D233" i="4"/>
  <c r="D232" i="4"/>
  <c r="H229" i="4"/>
  <c r="G229" i="4"/>
  <c r="F229" i="4"/>
  <c r="E229" i="4"/>
  <c r="D228" i="4"/>
  <c r="D227" i="4"/>
  <c r="D226" i="4"/>
  <c r="D225" i="4"/>
  <c r="D224" i="4"/>
  <c r="D223" i="4"/>
  <c r="D222" i="4"/>
  <c r="D221" i="4"/>
  <c r="H219" i="4"/>
  <c r="F219" i="4"/>
  <c r="E219" i="4"/>
  <c r="D218" i="4"/>
  <c r="D217" i="4"/>
  <c r="D216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G201" i="4"/>
  <c r="G219" i="4" s="1"/>
  <c r="D200" i="4"/>
  <c r="D199" i="4"/>
  <c r="D198" i="4"/>
  <c r="D197" i="4"/>
  <c r="H194" i="4"/>
  <c r="G194" i="4"/>
  <c r="F194" i="4"/>
  <c r="E194" i="4"/>
  <c r="D193" i="4"/>
  <c r="D192" i="4"/>
  <c r="D191" i="4"/>
  <c r="D190" i="4"/>
  <c r="D189" i="4"/>
  <c r="H187" i="4"/>
  <c r="G187" i="4"/>
  <c r="F187" i="4"/>
  <c r="E187" i="4"/>
  <c r="D186" i="4"/>
  <c r="D185" i="4"/>
  <c r="D184" i="4"/>
  <c r="D183" i="4"/>
  <c r="D182" i="4"/>
  <c r="D181" i="4"/>
  <c r="D180" i="4"/>
  <c r="D179" i="4"/>
  <c r="D178" i="4"/>
  <c r="D177" i="4"/>
  <c r="D176" i="4"/>
  <c r="H173" i="4"/>
  <c r="G173" i="4"/>
  <c r="F173" i="4"/>
  <c r="E173" i="4"/>
  <c r="D172" i="4"/>
  <c r="D171" i="4"/>
  <c r="D170" i="4"/>
  <c r="D169" i="4"/>
  <c r="H167" i="4"/>
  <c r="H174" i="4" s="1"/>
  <c r="F167" i="4"/>
  <c r="E167" i="4"/>
  <c r="D166" i="4"/>
  <c r="D164" i="4"/>
  <c r="D163" i="4"/>
  <c r="D162" i="4"/>
  <c r="D161" i="4"/>
  <c r="G160" i="4"/>
  <c r="D160" i="4" s="1"/>
  <c r="D159" i="4"/>
  <c r="D158" i="4"/>
  <c r="D157" i="4"/>
  <c r="D156" i="4"/>
  <c r="D155" i="4"/>
  <c r="D154" i="4"/>
  <c r="D153" i="4"/>
  <c r="F151" i="4"/>
  <c r="H150" i="4"/>
  <c r="H151" i="4" s="1"/>
  <c r="E150" i="4"/>
  <c r="E151" i="4" s="1"/>
  <c r="D149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6" i="4"/>
  <c r="D123" i="4"/>
  <c r="D105" i="4"/>
  <c r="D104" i="4"/>
  <c r="D103" i="4"/>
  <c r="D102" i="4"/>
  <c r="D101" i="4"/>
  <c r="D100" i="4"/>
  <c r="D99" i="4"/>
  <c r="D98" i="4"/>
  <c r="D97" i="4"/>
  <c r="D96" i="4"/>
  <c r="G95" i="4"/>
  <c r="D95" i="4" s="1"/>
  <c r="G94" i="4"/>
  <c r="D94" i="4" s="1"/>
  <c r="D93" i="4"/>
  <c r="D92" i="4"/>
  <c r="D91" i="4"/>
  <c r="D90" i="4"/>
  <c r="D89" i="4"/>
  <c r="D88" i="4"/>
  <c r="D87" i="4"/>
  <c r="D86" i="4"/>
  <c r="D85" i="4"/>
  <c r="D84" i="4"/>
  <c r="D83" i="4"/>
  <c r="D82" i="4"/>
  <c r="G81" i="4"/>
  <c r="D81" i="4" s="1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G58" i="4"/>
  <c r="D58" i="4" s="1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G35" i="4"/>
  <c r="D34" i="4"/>
  <c r="D33" i="4"/>
  <c r="D32" i="4"/>
  <c r="D31" i="4"/>
  <c r="D30" i="4"/>
  <c r="D29" i="4"/>
  <c r="D28" i="4"/>
  <c r="D27" i="4"/>
  <c r="D26" i="4"/>
  <c r="D25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187" i="4" l="1"/>
  <c r="H195" i="4"/>
  <c r="G195" i="4"/>
  <c r="E230" i="4"/>
  <c r="F230" i="4"/>
  <c r="E195" i="4"/>
  <c r="H230" i="4"/>
  <c r="D253" i="4"/>
  <c r="D194" i="4"/>
  <c r="D279" i="4"/>
  <c r="D195" i="4"/>
  <c r="D201" i="4"/>
  <c r="D219" i="4" s="1"/>
  <c r="D260" i="4"/>
  <c r="D229" i="4"/>
  <c r="G230" i="4"/>
  <c r="D167" i="4"/>
  <c r="D173" i="4"/>
  <c r="D291" i="4"/>
  <c r="E174" i="4"/>
  <c r="E287" i="4" s="1"/>
  <c r="D286" i="4"/>
  <c r="F195" i="4"/>
  <c r="G167" i="4"/>
  <c r="G174" i="4" s="1"/>
  <c r="F174" i="4"/>
  <c r="D269" i="4"/>
  <c r="G127" i="4"/>
  <c r="G151" i="4" s="1"/>
  <c r="D35" i="4"/>
  <c r="D127" i="4" s="1"/>
  <c r="D150" i="4"/>
  <c r="D246" i="4"/>
  <c r="D254" i="4" s="1"/>
  <c r="H287" i="4" l="1"/>
  <c r="F287" i="4"/>
  <c r="D230" i="4"/>
  <c r="G287" i="4"/>
  <c r="D174" i="4"/>
  <c r="D151" i="4"/>
  <c r="D287" i="4" l="1"/>
</calcChain>
</file>

<file path=xl/sharedStrings.xml><?xml version="1.0" encoding="utf-8"?>
<sst xmlns="http://schemas.openxmlformats.org/spreadsheetml/2006/main" count="295" uniqueCount="293">
  <si>
    <t>№п/п</t>
  </si>
  <si>
    <t>Наименование объекта, адрес</t>
  </si>
  <si>
    <t>Средства областного бюджета</t>
  </si>
  <si>
    <t>Общий объем финансирования</t>
  </si>
  <si>
    <t>ИТОГО</t>
  </si>
  <si>
    <t xml:space="preserve">Выполнение работ по объекту: "Ремонт парапета на площади "Роза Ветров" в г.Зеленоградске Калининградской области" </t>
  </si>
  <si>
    <t>Выполнение работ по объекту: "Ремонт променада с заменой плиточного покрытия в г.Зеленоградске Калининградской области</t>
  </si>
  <si>
    <t xml:space="preserve">Выполнение работ по объекту: "Ремонт въезда и тротуара возле развлекательного комплекса "Парадокс" по ул.Саратовской в г.Зеленоградске Калининградской области" </t>
  </si>
  <si>
    <t>Выполнение работ по объекту: "Устройство автопарковки возле здания суда по ул.Пограничной в г.Зеленоградске Калининградской области</t>
  </si>
  <si>
    <t xml:space="preserve">Выполнение работ по объекту: "Ремонт променада в пос.Лесной Зеленоградского района Калининградской области" </t>
  </si>
  <si>
    <t xml:space="preserve">Выполнение работ по объекту: "Устройство общественного туалета возле здания МФЦ в г.Зеленоградске Калининградской области" </t>
  </si>
  <si>
    <t xml:space="preserve">Выполнение работ по объекту: "Ремонт дорожного покрытия по ул.Гагарина (от центральной площади по ул.Крымской до поворота с ул.Гагарина на ул.Пионерскую ) в г.Зеленоградске Калининградской области" </t>
  </si>
  <si>
    <t xml:space="preserve">Выполнение работ по объекту: "Устройство тротуара по ул.Володарского в г.Зеленоградске Калининградской области" </t>
  </si>
  <si>
    <t xml:space="preserve">Выполнение работ по объекту: "Устройство тротуара по ул.Прохоренко в г.Зеленоградске Калининградской области" </t>
  </si>
  <si>
    <t>Выполнение работ по объекту: "Ремонт спуска к морю в (районе дома № 40 по ул.Гагарина) на променаде в г.Зеленоградске Калининградской области"</t>
  </si>
  <si>
    <t>Выполнение работ по объекту: "Ремонт подъездной дороги к дому № 34 по ул.Садовая в г.Зеленоградске Калининградской области</t>
  </si>
  <si>
    <t xml:space="preserve">Выполнение работ по объекту: "Ремонт дорожного покрытия и тротуара по ул.Потёмкина в г.Зеленоградске Калининградской области" </t>
  </si>
  <si>
    <t>Выполнение работ по объекту: "Ремонт дорожного покрытия и тротуара по ул. М.Расковой в г.Зеленоградске Калининградской области</t>
  </si>
  <si>
    <t>Выполнение работ по объекту: "Устройство дренажа для системы боллардов в г.Зеленоградске Калининградской области</t>
  </si>
  <si>
    <t xml:space="preserve">Выполнение работ по объекту: "Устройство подсветки зданий №№ 6, 10, 12 по Курортному проспекту в г.Зеленоградске Калининградской области" </t>
  </si>
  <si>
    <t>Выполнение работ по объекту: "Обустройство въезда с ул.Пионерской на Приморский проезд (перешеек) в г.Зеленоградске Калининградской области</t>
  </si>
  <si>
    <t>Выполнение работ по объекту: "Ремонт дорожного покрытия по 2-му Октябрьскому переулку в г.Зеленоградске Калининградской области"</t>
  </si>
  <si>
    <t>Выполнение работ по объекту: "Ремонт дорожного покрытия по ул.Октябрьской в г.Зеленоградске Калининградской области"</t>
  </si>
  <si>
    <t xml:space="preserve">Выполнение работ по объекту: "Ремонт въездов к жилым домам по 2-му Октябрьскому пер., ул.Балтийской, ул.Ткаченко, ул.Московской в г.Зеленоградске Калининградской области" </t>
  </si>
  <si>
    <t xml:space="preserve">Выполнение работ по объекту: "Ремонт водопроводных сетей в пос.Орехово-Майский Зеленоградского района Калининградск5ой области" </t>
  </si>
  <si>
    <t xml:space="preserve">Выполнение работ по объекту: "Ремонт водопроводных сетей на ул.Советской от дома № 3 до дома № 5, ул.Зелёная от дома № 1 до дома № 23 в пос.Кострово Зеленоградского района Калининградской области" </t>
  </si>
  <si>
    <t xml:space="preserve">Выполнение работ по объекту: "Ремонт водопроводных сетей (от дома № 1 по ул.Калининградское шоссе до дома № 24 по ул.Новая, переход на левую сторону от дома № 8 до дома № 14 по ул.Новая) в пос.Сиренево Зеленоградского района Калининградской области" </t>
  </si>
  <si>
    <t xml:space="preserve">Адресный инвестиционный перечень объектов капитальных вложений муниципального образования «Зеленоградский городской округ» на 2020 год» </t>
  </si>
  <si>
    <t>Средства федерального бюджета</t>
  </si>
  <si>
    <t>Средства бюджета городского округа</t>
  </si>
  <si>
    <t>Средства дорожного фонда</t>
  </si>
  <si>
    <t xml:space="preserve">                     Приложение                                                                                                                     к постановлению администрации                                                 МО "Зеленоградский городской округ"</t>
  </si>
  <si>
    <t>1</t>
  </si>
  <si>
    <t>Распорядитель бюджетных средств - Администрация МО "Зеленоградский городской округ"</t>
  </si>
  <si>
    <t>г. Зеленоградск</t>
  </si>
  <si>
    <t>тыс.руб</t>
  </si>
  <si>
    <t>Переславский территориальный отдел</t>
  </si>
  <si>
    <t>Ковровский территориальный отдел</t>
  </si>
  <si>
    <t>Красноторовский территориальный отдел</t>
  </si>
  <si>
    <t>Территориальный отдел "Куршская коса"</t>
  </si>
  <si>
    <t>ИТОГО по г.Зеленоградску</t>
  </si>
  <si>
    <t>ИТОГО по Переславскому территориальному отделу</t>
  </si>
  <si>
    <t>ИТОГО по территориальному отделу "Куршская коса"</t>
  </si>
  <si>
    <t>ИТОГО по Ковровскому территориальному отделу</t>
  </si>
  <si>
    <t>ИТОГО по Красноторовскому территориальному отделу</t>
  </si>
  <si>
    <t>ИТОГО по адресному инвестиционному перечню</t>
  </si>
  <si>
    <t>Объекты Областной адресной инвестиционной программы</t>
  </si>
  <si>
    <t>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</t>
  </si>
  <si>
    <t>Разработка проектной и рабочей документации по объекту: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</t>
  </si>
  <si>
    <t>ИТОГО по областной адресной инвестиционной программы</t>
  </si>
  <si>
    <t xml:space="preserve">Выполнение работ по объекту: "Ремонт водопроводных сетей по ул.Каменной в пос.Дунаевка Зеленоградского района Калининградской области" </t>
  </si>
  <si>
    <t xml:space="preserve">Выполнение работ по объекту: "Устройство водопроводной колонки в пос.Обухово Зеленоградского района Калининградской области" </t>
  </si>
  <si>
    <t xml:space="preserve">Выполнение работ по объекту: "Устройство тротуара по ул.Пионерской в г.Зеленоградске Калининградской области" </t>
  </si>
  <si>
    <t>Выполнение работ по объекту: "Устройство водонапорной башни в пос.Охотное Зеленоградского района Калининградской области"</t>
  </si>
  <si>
    <t xml:space="preserve">Выполнение работ по объекту: "Устройство тротуара по ул.Железнодорожной (от магазина "Спар" в сторону пос.Вишневое) в г.Зеленоградске Калининградской области" </t>
  </si>
  <si>
    <t xml:space="preserve">Выполнение работ по объекту: "Устройство тротуара по ул.Крылова (вдоль территории МАДОУ № 23 Детский сад "Сказка" в г.Зеленоградске Калининградской области" </t>
  </si>
  <si>
    <t xml:space="preserve">Выполнение работ по объекту: "Устройство тротуара и пешеходного перехода по ул.Школьной в пос.Кострово Зеленоградского района Калининградской области" </t>
  </si>
  <si>
    <t xml:space="preserve">Выполнение работ по объекту:" Ремонт эксплуатационной скважины в пос.Рощино  Зеленоградского района Калининградской области" </t>
  </si>
  <si>
    <t>Устройство уличного освещения по ул.Балтийской от дома № 79 до дома № 89, по пер.Восточному в пос.Коврово Зеленоградского района Калининградской области"</t>
  </si>
  <si>
    <t>Выполнение работ по объекту: "Ремонт водопровода в пос.Охотное (от распределительного колодца возле скважины до дома № 6)Зеленоградского района Калининградской области"</t>
  </si>
  <si>
    <t xml:space="preserve">Выполнение работ по объекту: "Ремонт фасада административного здания по адресу: Калининградская область, Зеленоградский район, пос.Коврово, ул.Балтийская, дом № 53" </t>
  </si>
  <si>
    <t xml:space="preserve">Выполнение работ по разработке проектно-сметной документации на проведение работ по капитальному ремонту крыши и фасада, на объекте культурного наследия местного (муниципального) значения "Дом жилой XX века", расположенного по адресу: Калининградская область, г.Зеленоградск, ул.Ленина, дом № 4 </t>
  </si>
  <si>
    <t>Поставка детской уличной игровой площадки и её монтаж в пос.Колосовка Зеленоградского района Калининградской области</t>
  </si>
  <si>
    <t xml:space="preserve">Поставка детской уличной игровой площадки и её монтаж в пос.Луговское Зеленоградского района Калининградской области </t>
  </si>
  <si>
    <t xml:space="preserve">Поставка детской уличной игровой площадки и её монтаж в пос.Поваровка Зеленоградского района Калининградской области </t>
  </si>
  <si>
    <t xml:space="preserve">Поставка инертного материала (боя бетона) для подсыпки дорог для нужд муниципального образования "Зеленоградский городской округ" </t>
  </si>
  <si>
    <t>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</t>
  </si>
  <si>
    <t>Обшивка торцевых частей фасада здания деревянными элементами по адресу : Курортный проспект д.19 в г.Зеленоградске Калининградской области</t>
  </si>
  <si>
    <t>Выполнение электромонтажных работ по восстановлению уличного освещения от д № 42 на ул.Балтийской в г.Зеленоградске</t>
  </si>
  <si>
    <t xml:space="preserve">Выполнение работ по восстановлению наружного освещения в пос.Заостровье, пос.Романово, пос.Кумачево, пос.Ольховое, пос.Зеленый Гай Зеленоградского района Калининградской области </t>
  </si>
  <si>
    <t>Ремонт дорог в г.Зеленоградске</t>
  </si>
  <si>
    <t>ИТОГО по дорогам г.Зеленоградска</t>
  </si>
  <si>
    <t xml:space="preserve"> "Ремонт кровли здания дома культуры в пос.Лесной Зеленоградского района Калининградской области"</t>
  </si>
  <si>
    <t xml:space="preserve"> "Ремонт фасада здания дома культуры в пос.Лесной Зеленоградского района Калининградской области"</t>
  </si>
  <si>
    <t>Ремонт дорог Ковровского территориального отдела</t>
  </si>
  <si>
    <t>Итого по ремонту дорог Ковровского территориального отдела</t>
  </si>
  <si>
    <t xml:space="preserve">Итого </t>
  </si>
  <si>
    <t>Приобретение скамеек (11 шт.)</t>
  </si>
  <si>
    <t>ИТОГО МБ по решению совета от февраля</t>
  </si>
  <si>
    <t>Остатки по неопл контракт на 01.01.2020</t>
  </si>
  <si>
    <t xml:space="preserve">Поставка урн на литом столбе для нужд муниципального образования "Зеленоградский городской округ" </t>
  </si>
  <si>
    <t xml:space="preserve">Поставка урн чугунных литых для нужд муниципального образования "Зеленоградский городской округ" </t>
  </si>
  <si>
    <t xml:space="preserve">Выполнение работ по объекту: "Ремонт туалета в административном здании по адресу: Калининградская область, зеленоградский район, пос.Рыбачий, ул. Победы, д. 2" </t>
  </si>
  <si>
    <t>Выполнение работ по объекту: "Ремонт жилого дома № 7 по пер.Приозёрному в пос.Романово Зеленоградского района Калининградской области"</t>
  </si>
  <si>
    <t xml:space="preserve">Выполнение работ по объекту: "Установка водонапорпной башни "Рожновского" в пос.Холмы Зеленоградского района Калининградской области" </t>
  </si>
  <si>
    <t xml:space="preserve">Выполнение работ по объекту: "Ремонт эксплуатационной скважины в пос.Путилово Зеленоградского района Калининградской области" </t>
  </si>
  <si>
    <t xml:space="preserve">Выполнение работ по объекту: "Ремонт эксплуатационной скважины в пос.Красноторовка Зеленоградского района Калининградской области" </t>
  </si>
  <si>
    <t xml:space="preserve">Выполнение работ по объекту: "Ремонт водопровода в пос.Алексино" Зеленоградского района Калининградской области" </t>
  </si>
  <si>
    <t xml:space="preserve">Выполнение работ по объекту: "Ремонт тротуара по ул.Бровцева в г.Зеленоградске Калининградской области (от ул.Ленина до 1-ого Садового переулка, правая сторона)" </t>
  </si>
  <si>
    <t xml:space="preserve">Выполнение работ по объекту: "Ремонт помещений библиотеки по ул.Центральная, 1 в пос.Красноторовка Зеленоградского района Калининградской области" </t>
  </si>
  <si>
    <t xml:space="preserve">Выполнение работ по объекту: "Устройство тротуара по ул.Садовая (не четная сторона) в г.Зеленоградске Калининградской области" </t>
  </si>
  <si>
    <t>Корректировка, разработка схем газоснабжения, получение тезнических условий, проверка сметной документации</t>
  </si>
  <si>
    <t>Выполнение работ по подсветке пирса на озере в парке г.Зеленоградска</t>
  </si>
  <si>
    <t>Подставка светильников линейных для нужд МО "Зеленоградский горождской округ"</t>
  </si>
  <si>
    <t xml:space="preserve">Устройство  уличного освещения  на ул. Изумрудная в п. Холмогоровка Зеленоградского  городского округа </t>
  </si>
  <si>
    <t>Выполнение работ по объекту: "Ремонт актового зала в административном здании по адресу: ул.Крымская, 5-а в г.Зеленоградске Калининградской области</t>
  </si>
  <si>
    <t xml:space="preserve">Выполнение работ по объекту: "Устройство детской игровой площадки по ул.Бровцева (напротив дома № 15) в г.Зеленоградске Калининградской области" </t>
  </si>
  <si>
    <t xml:space="preserve">Выполнение работ по объекту: "Ремонт кровли здания дома культуры по адресу: Калининградская область, г.Зеленоградск, Курортный проспект, дом № 11" </t>
  </si>
  <si>
    <t xml:space="preserve">Выполнение работ по объекту: "Ремонт кровли в здании МАОУ СОШ пос.Романово Зеленоградского района Калининградской области" </t>
  </si>
  <si>
    <t xml:space="preserve">Выполнение работ по объекту: "Ремонт эксплуатационной скважины в пос.Откосово Зеленоградского района Калининградской области" </t>
  </si>
  <si>
    <t xml:space="preserve">Выполнение работ по объекту: "Устройство пешеходного перехода и устройство тротуара по ул.Букетной в пос.Мельниково Зеленоградского района Калининградской области" </t>
  </si>
  <si>
    <t>Выполнение работ по объекту: "Ремонт дорожного покрытия с устройством парковки и тротуара возле жилого дома № 3 по ул.Солнечной в г.Зеленоградске Калининградской области"</t>
  </si>
  <si>
    <t>Выполнение работ по объекту: "Капитальный ремонт спортивного зала МАОУ ООШ п.Грачевка, расположенного по адресу : Калининградская область, Зеленоградский район, п.Грачевка,ул. Школьная, 1а" (Программа Развитие образование)</t>
  </si>
  <si>
    <t>Выполнение работ по объекту:"Ремонт дорожного покрытия ул.Зеленая в пос.Колосовка Зеленоградского района Калининградской области</t>
  </si>
  <si>
    <t xml:space="preserve">Выполнение работ по объекту: "Ремонт дорожного покрытия по ул. Озёрная в пос. Кумачёво Зеленоградского района Калининградской области" </t>
  </si>
  <si>
    <t xml:space="preserve">Выполнение работ по объекту: "Ремонт сетей бытовой канализации в пос. Сосновка Зеленоградского района Калининградской области" </t>
  </si>
  <si>
    <t xml:space="preserve">Выполнение работ по созданию и поставке скульптурной композиции на подставке «Бегущая по волнам» в городе Зеленоградске ориентир ул. Ленина, 12 </t>
  </si>
  <si>
    <t>Ремонт дорог по Переславскому территориальному отделу</t>
  </si>
  <si>
    <t>Итого по дорогам Переславского территориального отдела</t>
  </si>
  <si>
    <t>Распорядитель бюджетных средств - МКУ "Служба заказчика Зеленоградского ГО"</t>
  </si>
  <si>
    <t>Проверка сметной документации</t>
  </si>
  <si>
    <t>Поставка скамеек парковых для нужд муниципального образования "Зеленоградский городской округ" (7шт)</t>
  </si>
  <si>
    <t>Выполнение работ по установке светильников на искусственном островке озера в парке г.Зеленоградска</t>
  </si>
  <si>
    <t>Выполнение работ по объекту: "Ремонт дорожного покрытия в пос. Сторожевое, пос. Баркасово Зеленоградского района Калининградской области"</t>
  </si>
  <si>
    <t xml:space="preserve">Выполнение работ по объекту: "Ремонт дорожного покрытия в пос. Янтаровка, пос. Прислово Зеленоградского района Калининградской области" </t>
  </si>
  <si>
    <t xml:space="preserve">Выполнение работ по объекту: "Ремонт дорожного покрытия по ул. Новая в пос. Русское Зеленоградского района Калининградской области" </t>
  </si>
  <si>
    <t>Ремонт дорог Красноторовского территориального отдела</t>
  </si>
  <si>
    <t>Итого по дорогам Красноторовского территориального отдела</t>
  </si>
  <si>
    <t>Итого</t>
  </si>
  <si>
    <t xml:space="preserve">Выполнение работ по объекту: "Ремонт дорожного покрытия и устройство контейнерной площадки для сбора ТБО на 10 мест возле дома № 3 по ул. Центральной в пос. Колосовка Зеленоградского района Калининградской области" </t>
  </si>
  <si>
    <t xml:space="preserve">Поставка торговых павильонов (минирынков) для нужд муниципального образования "Зеленоградский городской округ" </t>
  </si>
  <si>
    <t xml:space="preserve">Выполнение работ по объекту: "Ремонт помещений библиотеки в пос. Луговское Зеленоградского района Калининградской области" </t>
  </si>
  <si>
    <t>Ремонт дорог по территориальному отделу "Куршская коса"</t>
  </si>
  <si>
    <t>Итого по дорогам территориального отдела "Куршская коса"</t>
  </si>
  <si>
    <t xml:space="preserve">Выполнение работ по объекту: "Ремонт дорожного покрытия по 1-му Садовому пер. (от ул. Победы до ул. Сибирякова) в г. Зеленоградске Калининградской области" </t>
  </si>
  <si>
    <t xml:space="preserve">Выполнение работ по объекту: "Устройство площадки для установки оборудования детской площадки в пос. Колосовка Зеленоградского района Калининградской области" </t>
  </si>
  <si>
    <t xml:space="preserve">Выполнение работ по объекту: "Устройство площадки для установки оборудования детской площадки в пос. Луговское Зеленоградского района Калининградской области" </t>
  </si>
  <si>
    <t xml:space="preserve">Выполнение работ по объекту: "Устройство площадки для установки оборудования детской площадки в пос. Поваровка Зеленоградского района Калининградской области" </t>
  </si>
  <si>
    <t xml:space="preserve">Выполнение работ по объекту: "Ремонт тротуара и дорожного покрытия по 2-му Приморскому переулку (от перекрестка ул. Первомайской до ул. Гагарина); от ул. Толстого до дома № 41 по ул. Гагарина; от перекрестка ул. Пушкина до перекрестка ул. Толстого в г. Зеленоградске Калининградской области." </t>
  </si>
  <si>
    <t xml:space="preserve">Поставка, монтаж и наладка автоматического турникета (калитки) для нужд муниципального образования "Зеленоградский городской округ" </t>
  </si>
  <si>
    <t>Приобретение легкового автомобиля</t>
  </si>
  <si>
    <t>Выполнение работ по объекту: "Ремонт дорожного покрытия в п.Горбатовка  Зеленоградского района Калининградской области</t>
  </si>
  <si>
    <t>Выполнение работ по объекту:"Ямочный ремонт дорог в г.Зеленоградске"</t>
  </si>
  <si>
    <t xml:space="preserve">Выполнение работ по объекту: "Текущий ремонт тротуаров в г. Зеленоградске Калининградской области" </t>
  </si>
  <si>
    <t xml:space="preserve">Поставка и установка пандуса в здании библиотеки в пос. Рыбачий Зеленоградского района Калининградской области </t>
  </si>
  <si>
    <t xml:space="preserve">Выполнение работ по объекту: "Ремонт тротуара по ул. Саратовской в г. Зеленоградске Калининградской области" </t>
  </si>
  <si>
    <t xml:space="preserve">Выполнение работ по объекту: "Ремонт дорожного покрытия по ул. Приморской в г. Зеленоградске Калининградской области" </t>
  </si>
  <si>
    <t xml:space="preserve">Выполнение работ по объекту: "Ремонт дорожного покрытия по ул. Московской и ремонт тротуара между ул.Московской и ул.Ткаченко в г. Зеленоградске Калининградской области" </t>
  </si>
  <si>
    <t>Выполнение работ по установке ограждений на Центральной площади в г.Зеленоградске</t>
  </si>
  <si>
    <t>Выполнение работ по установке ограждений на ул.Московская в г.Зеленоградске</t>
  </si>
  <si>
    <t xml:space="preserve">Разработка проектно-сметной документации по капитальному ремонту фасада, на объекте культурного наследия регионального значения "Вилла Крелль" начало XX века, расположенного по адресу : Калининградская область г.Зеленоградск, ул.Ленина, д.6  </t>
  </si>
  <si>
    <t xml:space="preserve">Выполнение работ по объекту: "Ремонт дорожного покрытия пос. Кострово, ул. Зелёная, Зеленоградского городского округа, Калининградской области" </t>
  </si>
  <si>
    <t xml:space="preserve">Выполнение работ по объекту: "Ремонт дорожного покрытия по пер. Дружбы, пер. Солнечному, ул. Вишнёвой в пос. Переславское Зеленоградского района Калининградской области" </t>
  </si>
  <si>
    <t xml:space="preserve">Выполнение работ по объекту: "Капитальный ремонт дорожного покрытия пос. Переславское, ул. Зелёная, Зеленоградского района, Калининградской области" </t>
  </si>
  <si>
    <t xml:space="preserve">Выполнение работ по объекту: "Капитальный ремонт дорожного покрытия ул. Зелёная в пос. Лесной Зеленоградского района Калининградской области" </t>
  </si>
  <si>
    <t xml:space="preserve">Выполнение работ по объекту: "Капитальный ремонт дорожного покрытия по пер. Монетному в пос. Коврово Зеленоградского района Калининградской области" </t>
  </si>
  <si>
    <t>Надо забрать с АИП на программу мемориалы (отыграли-1389,79595 т.р.закрывают на 1362,54805 т.р.)</t>
  </si>
  <si>
    <t xml:space="preserve">Выполнение работ по разработке рабочей проектной документации по объекту: "Капитальный ремонт ул.Морская в пос.Малиновка Зеленоградского района </t>
  </si>
  <si>
    <t xml:space="preserve">Выполнение работ по объекту: "Ремонт дорожного покрытия в пос. Орехово Зеленоградского района Калининградской области" </t>
  </si>
  <si>
    <t xml:space="preserve">Выполнение работ по объекту: "Ремонт дорожного покрытия по ул. Степной в пос. Рыбачий Зеленоградского района Калининградской области" </t>
  </si>
  <si>
    <t>Выполнение работ по объекту: "Ремонт дорожного покрытия по ул. Заречной в пос. Рыбачий Зеленоградского района Калининградской области</t>
  </si>
  <si>
    <t xml:space="preserve">Выполнение работ по объекту: "Ремонт дорожного покрытия по ул. Строителей в пос. Рыбачий Зеленоградского района Калининградской области" </t>
  </si>
  <si>
    <t xml:space="preserve">Выполнение работ по объекту: "Замена дымоходной трубы в котельной пос. Кострово Зеленоградского района Калининградской области" </t>
  </si>
  <si>
    <t xml:space="preserve">Поставка котла отопительного и его установка в котельной пос. Колосовка Зеленоградского района Калининградской области </t>
  </si>
  <si>
    <t xml:space="preserve">Выполнение работ по объекту: "Капитальный ремонт дорожного покрытия по ул. Букетной в пос. Мельниково Зеленоградского района Калининградской области" </t>
  </si>
  <si>
    <t>"Ремонт кровли  дома культуры в пос.Рыбачий Зеленоградского района Калининградской области</t>
  </si>
  <si>
    <t>Выполнение работ по объекту: "Ремонт помещений третьего этажа (замена мансардных окон) в здании администрации ул. Крымской, № 5 "А" в г. Зеленоградске Калининградской области"</t>
  </si>
  <si>
    <t xml:space="preserve">Выполнение работ по объекту: "Архитектурная подсветка фасада здания СОШ в г. Зеленоградске Калининградской области" </t>
  </si>
  <si>
    <t xml:space="preserve">Выполнение работ по объекту: "Архитектурная подсветка фасада здания гимназии "Вектор" в г. Зеленоградске Калининградской области" </t>
  </si>
  <si>
    <t>Выполнение работ по объекту:"Ремонт дорожного покрытия в пос.Низовка Зеленоградского района Калининградской области"</t>
  </si>
  <si>
    <t>Выполнение работ по объекту : "Ямочный ремонт  дорожного покрытия улиц территориального отдела "Куршская коса" Зеленоградского района Калининградской области"</t>
  </si>
  <si>
    <t xml:space="preserve">Выполнение электромонтажных работ по объекту: "Устройство уличного освещения по ул.Светлой и ул.Ясной в пос.Сосновка Зеленоградского района Калининградской области" </t>
  </si>
  <si>
    <t>Выполнение работ по объекту: "Ремонт дорожного покрытия от дома №16 по ул.Вишневая до дома №20 по ул.Школьная здания ДК пос.Краснофлотское"</t>
  </si>
  <si>
    <t>Выполнение работ по устройству  контейнерных площадок для сбора ТКО в пос.Куликово</t>
  </si>
  <si>
    <t>Распорядитель бюджетных средств - МКУ "Плантаже"</t>
  </si>
  <si>
    <t>ИТОГО по МКУ "Служба заказчика Зеленоградского ГО"</t>
  </si>
  <si>
    <t>ИОГО по МКУ "Плантаже"</t>
  </si>
  <si>
    <t>Поставка и установка сцены в сквер "Королевы Луизы" для нужд муниципального образования "Зеленоградский городской округ"</t>
  </si>
  <si>
    <t xml:space="preserve">Выполнение работ по объекту: "Благоустройство территории и ремонт покрытия игровой площадки по ул. Крылова, д.1 в г. Зеленоградске Калининградской области" </t>
  </si>
  <si>
    <t xml:space="preserve">Приобретение урн </t>
  </si>
  <si>
    <t>Выполнение работ по объекту: "Ремонт тротуаров по улицам Приморская и Лазаревской в г.Зеленоградске Калининградской области"</t>
  </si>
  <si>
    <t>Поставка скамеек для нужд муниципального образования "Зеленоградский городской округ"(5шт)</t>
  </si>
  <si>
    <t xml:space="preserve">Выполнение работ по объекту: "Устройство накопительной площадки под ТКО с подъездными путями в пос. Каменка Зеленоградского района Калининградской области" </t>
  </si>
  <si>
    <t xml:space="preserve">Выполнение работ по объекту: "Капитальный ремонт уличного освещения по ул. Лесной в пос. Филино Зеленоградского района Калининградской области" </t>
  </si>
  <si>
    <t xml:space="preserve">Выполнение работ по объекту: "Капитальный ремонт уличного освещения по ул. Донской в пос. Сокольники Зеленоградского района Калининградской области" </t>
  </si>
  <si>
    <t>Выполнение работ по объекту: "Капитальный ремонт уличного освещения по ул. Новой в пос. Филино Зеленоградского района Калининградской области"</t>
  </si>
  <si>
    <t xml:space="preserve">Выполнение работ по объекту: "Капитальный ремонт тротуара по ул. Калининградское шоссе в пос. Кострово Зеленоградского района Калининградской области" </t>
  </si>
  <si>
    <t>Выполнение работ по объекту: "Капитальный ремонт помещений библиотеки в пос.Рыбачий Зеленоградского городского округа Калининградской области" (в рамках нацпроекта"Культура")</t>
  </si>
  <si>
    <t>Выполнение работ по благоустройству мемориалов и мемориальных комплексов на территории МО "Зеленоградский городской округ"  ( в рамках программы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округ")</t>
  </si>
  <si>
    <t>Выполнение электромонтажных работ по подключению экрана в сквере "Королевы Луизы" в г.Зеленоградске</t>
  </si>
  <si>
    <t>Выполнение работ по по устройству уличного освещения вдоль велосипедной дорожки в г.Зеленоградске от автостоянки по ул.Московской в сторону НП "Куршская коса"</t>
  </si>
  <si>
    <t xml:space="preserve">Выполнение работ по объекту: "Ремонт дорожного полотна от ул. Железнодорожной дом № 4 до "Пакгауза" в г. Зеленоградске Калининградской области" </t>
  </si>
  <si>
    <t>Выполнение работ по объекту:"Капитальный ремонт  канализационной сети по ул.Школьной д.4 в пос.Красноторовка Зеленоградского района Калининградской области"</t>
  </si>
  <si>
    <t xml:space="preserve">Выполнение работ по объекту: «Капитальный ремонт фасада здания Муниципального автономного дошкольного образовательного учреждения – детский сад №3 в г. Зеленоградска, расположенного по адресу: 238530, Калининградская обл., г. Зеленоградск, ул. Первый Садовый переулок, дом 1» </t>
  </si>
  <si>
    <t>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</t>
  </si>
  <si>
    <t xml:space="preserve">Выполнение работ по объекту: "Устройство вводов в дома от теплотрассы в пос. Переславское Зеленоградского района Калининградской области" </t>
  </si>
  <si>
    <t xml:space="preserve">Выполнение работ по объекту: "Ремонт дорожного покрытия по ул. Взморья ( от кладбища до д.32) в пос. Лесной Зеленоградского района Калининградской области" </t>
  </si>
  <si>
    <t>Выполнение работ по объекту: "Ремонт кровли здания административно- торгового центра (ФАП) по ул.Советская 1б в пос.Романово Зеленоградского городского округа Калининградской области"</t>
  </si>
  <si>
    <t xml:space="preserve">Выполнение работ по объектам: "Ремонт 2х автобусных остановочных павильонов по ул. Тургенева (в районе р. Тростянка) и 2-х автобусных остановочных павильонов по ул. Железнодорожной (в районе пос. Вишневое) в г. Зеленоградске Калининградской области" </t>
  </si>
  <si>
    <t>Выполнение работ по объекту:" Ремонт помещений ЗАГС по Курортному проспекту, дом 28 в г.Зеленоградске Калининградской области"</t>
  </si>
  <si>
    <t>Выполнение работ по объекту: "Ремонт подвальных помещений зданий музыкальной школы по ул.Тургенева, 5 "б" г.Зеленоградск Калининградской области"</t>
  </si>
  <si>
    <t xml:space="preserve">Выполнение работ по объекту: "Ремонт дорожного покрытия пос. Ольховое Зеленоградского района Калининградской области" </t>
  </si>
  <si>
    <t xml:space="preserve">Выполнение работ по объекту: "Устройство контейнерных площадок для сбора ТБО на территории Зеленоградского городского округа Калининградской области" </t>
  </si>
  <si>
    <t>Выполнение работ по объекту: "Ремонт уличного освещения по ул.Победы д.51-55 в пос.Рыбачий Зеленоградского района"</t>
  </si>
  <si>
    <t>Выполнение работ по объекту: "Ремонт муниципальной квартиры № 1 дома № 6 в пос.Орехово Зеленоградского района"</t>
  </si>
  <si>
    <t>Выполнение работ по объекту "Ремонт линии электропередач в пос.Краснофлотское Зеленоградского района"</t>
  </si>
  <si>
    <t xml:space="preserve">Выполнение работ по объекту: "Ремонт детских площадок расположенных на территории муниципального образования "Зеленоградский городской округ" </t>
  </si>
  <si>
    <t xml:space="preserve">Выполнение работ по объекту: "Ремонт кровли жилого дома № 25 по ул. Балтийской в г. Зеленоградске Калининградской области" </t>
  </si>
  <si>
    <t xml:space="preserve">Выполнение работ по объекту:"Утепление здания дома культуры в пос.Рыбачий Зеленоградского района Калининградской области" </t>
  </si>
  <si>
    <t xml:space="preserve">Приобретение скамеек парковых (15шт) </t>
  </si>
  <si>
    <t xml:space="preserve">Выполнение работ по объекту: " Установка металлического ограждения на ул.Саратовской 10 в г.Зеленоградске Калининградской области (общество инвалидов)"  </t>
  </si>
  <si>
    <t>Распределительный газопровод по ул.Луговая и газопровод-ввод к жилому дому №9 в пос.Коврово - для поключения индивидуальных жилых домов(корректировка документации, строительный контроль,техприсоединение)</t>
  </si>
  <si>
    <t>Разработка проекта оргпнизации дорожного движения на время строительства объекта: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</t>
  </si>
  <si>
    <t>Проведение инженерно-геодезических , инженерно-геологических и инженерно-экологических изысканий по ообъекту: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</t>
  </si>
  <si>
    <t>Разработка проекта компенсационного озеленения и проведение анализа проектного решения в части примененного оборудования по объекту:"Распределительные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</t>
  </si>
  <si>
    <t xml:space="preserve">Выполнение работ по объекту: "Ремонт дорожного покрытия по ул. Хуторская в пос. Куликово Зеленоградского района Калининградской области" </t>
  </si>
  <si>
    <t xml:space="preserve">Выполнение работ по объекту: "Капитальный ремонт дороги по ул. Советская вблизи д. № 4-6-8 в пос. Кострово Зеленоградского района Калининградской области" </t>
  </si>
  <si>
    <t xml:space="preserve">Выполнение работ по объекту: "Ремонт тротуара по ул. Железнодорожная (правая и левая сторона) в г. Зеленоградске Калининградской области" </t>
  </si>
  <si>
    <t xml:space="preserve">Выполнение работ по объекту: "Устройство автобусной парковки по ул. Железнодорожной в г. Зеленоградске Калининградской области" </t>
  </si>
  <si>
    <t xml:space="preserve">Выполнение работ по объекту: «Капитальный ремонт лестничных пролетов в здании МАОУ «Гимназия «Вектор» г. Зеленоградска Калининградской области» и проведение строительного контроля </t>
  </si>
  <si>
    <t xml:space="preserve">Выполнение электромонтажных работ по устройству уличного освещения в п.Переславское-Западное </t>
  </si>
  <si>
    <t>Выполнение работ на устройство освещения  мемориала и устройство дополнительной горизонтальной подсветки пирса на озере в городском парке в г.Зеленоградске</t>
  </si>
  <si>
    <t>Ремонт дорожного покрытия по ул.Володарского (от д.№ 2 по 2-му Октябрьскому переулку до д. №16 по ул.Чкалова) в г.Зеленоградске</t>
  </si>
  <si>
    <t>Выполнение электромонтажных работ по подсветке рисунков на фасадах зданий на Курортном проспекте д.№7,13,25,9 в г.Зеленоградске</t>
  </si>
  <si>
    <t xml:space="preserve">Выполнение работ по объекту: "Монтаж информационных табло на въездах в г. Зеленоградск по ул. Тургенева и ул. Железнодорожной" </t>
  </si>
  <si>
    <t xml:space="preserve">Выполнение работ по проколу  для прокладки водопроводных сетей по ул.Каменной в пос.Дунаевка Зеленоградского района Калининградской области" </t>
  </si>
  <si>
    <t xml:space="preserve">Выполнение работ по устройству 6-ти секционной контейнерной площадки с отделением для крупногабаритных отходов по ажресу: г.Зеленоградск, ул.Заречная </t>
  </si>
  <si>
    <t xml:space="preserve">Выполнение работ по объекту: "Продувка участков,врезка и пуск межпоселкового газопровода высокого давления к поселкам Надеждено, Широкополье, Луговское, Новосельское, Киевское, Привольное Зеленоградсмкого района " </t>
  </si>
  <si>
    <t>Выполнение работ по объекту: "Ремонт спуска к морю в районе дома №10 ул.Гагарина (пер.Первомайский) на променаде в г.Зеленоградске Калининградской области"</t>
  </si>
  <si>
    <t xml:space="preserve">Поставка пляжных беседок для нужд муниципального образования "Зеленоградский городской округ". </t>
  </si>
  <si>
    <t xml:space="preserve">Поставка пляжных шезлонгов для нужд муниципального образования "Зеленоградский городской округ". </t>
  </si>
  <si>
    <t>Поставка скамеек парковых для нужд муниципального образования "Зеленоградский городской округ" (8шт)</t>
  </si>
  <si>
    <t xml:space="preserve">Художественная роспись фасадов на Курортном пр. д.13, д.25, художественная роспись бетонного ограждения по ул.Володарского д.5 </t>
  </si>
  <si>
    <t>Постановление Правительства КО от 27 мая 2020 г №328 "О выделении денежных средств"</t>
  </si>
  <si>
    <t>Капитальный ремонт и ремонт автомобильных дорог общего пользования местного значения и искусственных сооружений на них (Постановление Правительства КО от 29.04.2020 №239)</t>
  </si>
  <si>
    <t>Итого по Постановлению Правительства КО от 29.04.2020 №239</t>
  </si>
  <si>
    <t>Итого по Постановлению Правительства КО от 27.05.2020 №328</t>
  </si>
  <si>
    <t>Выполнение работ по изготовлению и монтажу мозаичных панно на ул.Володарского в г.Зеленоградске</t>
  </si>
  <si>
    <t>Выполнение работ по по изготовлению и монтажу мозаичных панно  (7шт)</t>
  </si>
  <si>
    <t>Выполнение осушительно-восстановительных работ в зоне малого пруда в городском парке г.Зеленоградска</t>
  </si>
  <si>
    <t>Выполнение работ по устройству ливневой канализации возле дома № 17 по ул.Первомайской в г.Зеленоградске</t>
  </si>
  <si>
    <t>Поставка пляжных качелей (4 шт)</t>
  </si>
  <si>
    <t>Выполнение работ по устройству подпорной стены с деревянным покрытием в городском парке г.Зеленоградске</t>
  </si>
  <si>
    <t>Поставка контейнеров для ТКО для нужд муниципального образования "Зеленоградский городской округ" (KESKE)  6 шт</t>
  </si>
  <si>
    <t xml:space="preserve">Выполнение работ по объекту: "Ремонт фасадов зданий № 26 и № 28 по Курортному проспекту в г. Зеленоградске Калининградской области" </t>
  </si>
  <si>
    <t xml:space="preserve">Поставка трактора с навесным оборудованием для нужд муниципального образования "Зеленоградский городской округ" </t>
  </si>
  <si>
    <t xml:space="preserve">Поставка автомобиля грузового с дизельным двигателем, имеющий технически допустимую максимальную массу не более 3,5 т. для нужд муниципального образования "Зеленоградский городской округ" </t>
  </si>
  <si>
    <t xml:space="preserve">Разработка проектной документации по капитальному ремонту дороги по ул. Солнечная до а/д "Сосновка-Куршская коса" в г. Зеленоградске Калининградской области" </t>
  </si>
  <si>
    <t>Установка спускового устройства (крана) для спуска плавательных средств в г.Зеленоградске</t>
  </si>
  <si>
    <t>Выполнение работ по объекту :"Устройство покрытия дороги из ж\б плит в пос.Каменка "</t>
  </si>
  <si>
    <t>Выполнение работ по разработке проектной документации по объекту: "Капитальный ремонт дороги по ул.Морская в пос.Малиновка (II этап) Зеленоградского района Калининградской области"</t>
  </si>
  <si>
    <t>Выполнение работ по разработке проектной документации по объекту: "Капитальный ремонт дороги по ул.Приморской в г.Зеленоградск до ЗУ 39:05:010327:6 Зеленоградского района Калининградской области"</t>
  </si>
  <si>
    <t xml:space="preserve">Поставка пляже-уборочной машины для нужд муниципального образования "Зеленоградский городской округ". </t>
  </si>
  <si>
    <t>Выполнение работ по ремонту ул.Дачная в пос.Каменка Зеленоградского района Калининградской области</t>
  </si>
  <si>
    <t xml:space="preserve">Выполнение работ по объекту: "Электромонтажные работы по установке светофоров по ул. Ленина (район магазина "Волна) в г. Зеленоградске Калининградской области" </t>
  </si>
  <si>
    <t xml:space="preserve">Выполнение работ по объекту: "Установка дорожных сигнальных столбиков по ул. Гагарина, ул. Пионерской, ул. Вокзальной в г. Зеленоградске Калининградской области" </t>
  </si>
  <si>
    <t>Выполнение работ по объекту: "Установка световых фигур "Одуванчики" в г.Зеленоградске Калининградской области"</t>
  </si>
  <si>
    <t>Выполнение работ по объекту: "Ремонт тротуара по ул.Победы в пос.Русское Зеленоградского района калининградской области"</t>
  </si>
  <si>
    <t>Поставка комплектов пляжных беседок для нужд муниципального образования "Зеленоградский городской округ". (12 шт)</t>
  </si>
  <si>
    <t>Поставка пляжной мебели для нужд муниципального образования "Зеленоградский городской округ". (зонт-36 шт, шезлонг-72 шт)</t>
  </si>
  <si>
    <t xml:space="preserve">Выполнение работ по устройству разворотной площадки для туристических автобусов по ул.Железнодорожной в г.Зеленоградске </t>
  </si>
  <si>
    <t xml:space="preserve">Ремонт кабинета № 5 в здании администрации муниципального образования "Зеленоградский городской округ" по адресу :г.Зеленоградск ул.Крымская 5А </t>
  </si>
  <si>
    <t xml:space="preserve">Выполнение работ по объекту: "Ремонт участков теплотрассы от ДК до ФАП и от проезда с ул. Школьной к котельной до школы в пос. Кострово Зеленоградского района Калининградской области" </t>
  </si>
  <si>
    <t xml:space="preserve">Приобретение волейбольных площадок </t>
  </si>
  <si>
    <t>Изготовление деревянных дорожек в парке в г.Зеленоградске</t>
  </si>
  <si>
    <t>Приобретение бетонных боллардов</t>
  </si>
  <si>
    <t>Ремонт пешеходного моста через  реку Тростянку (в районе ул. Зелёной) г. Зеленоградск</t>
  </si>
  <si>
    <t>Выполнение работ по объекту: "Ремонт коридора библиотеки в здании дома культуры в пос. Рыбачий Зеленоградского района Калининградской области</t>
  </si>
  <si>
    <t>Поставка скамеек на променад в пос.Лесной</t>
  </si>
  <si>
    <t>Ремонт дорожного покрытия по ул.Зеленая в пос.Муромское</t>
  </si>
  <si>
    <t>Ремонт дорожного покрытия пдъезда к детскому саду "Солнышко" в пос.Коврово</t>
  </si>
  <si>
    <t xml:space="preserve">Выполнение работ по объекту: "Капитальный ремонт  ул. Лазоревой в пос.Клинцовка Зеленоградского городского округа, Калининградской области" </t>
  </si>
  <si>
    <t xml:space="preserve">Поставка, монтаж, наладка и подключение к системе электроснабжения фасадных часов с подсветкой  для нужд муниципального образования "Зеленоградский городской округ" </t>
  </si>
  <si>
    <t xml:space="preserve">Выполнение работ по устройству уличного освещения на ул.Приморской в г.Зеленоградске </t>
  </si>
  <si>
    <t xml:space="preserve">Оказание услуг по изготовлению, поставке и монтажу аншлагов для нужд   муниципального образования "Зеленоградский городской округ" </t>
  </si>
  <si>
    <t>Поставка и установка конструкции круговой скамьи в сквере "Королевы Луизы" в г.Зеленоградске</t>
  </si>
  <si>
    <t xml:space="preserve">Поставка и установка конструкций "Велопарковки" </t>
  </si>
  <si>
    <t>Выполнение работ по устройству забора на привокзальной площади в г.Зеленоградске</t>
  </si>
  <si>
    <t xml:space="preserve">Монтаж архитектурной подсветки фасадов зданий, расположенных на Курортном проспекте д. 13, д. 15, ул. Володарского д.7 в г. Зеленоградске Калининградской области </t>
  </si>
  <si>
    <t xml:space="preserve">Монтаж архитектурной подсветки фасадов зданий, расположенных на Курортном проспекте д. 19, д. 26, в г. Зеленоградске Калининградской области </t>
  </si>
  <si>
    <t>Проект планровкаи территории с проектом межевания в его составе, предусматривающих размещение линейных объектов местного значения в составе объекта "Газификация пос. Кострово, пос. Логвино Зеленоградского городского округа" в границах муниципальных образований "Зеленоградский городской округ" и "Балтийский городской округ"</t>
  </si>
  <si>
    <t>Выполнение работ по ремонту дорожного покрытия улиц г.Зеленоградска( ул.Сибирякова д.10, ул.Бровцева пересечение с 1-ым Железнодорож.пер, ул.Зеленая д.25в, д.18, ул.Пугачева 9, ул.Гагарина д.39,41,41-а, ул.Пионерская д.3а, ул.Толстого д.5, д.7.ул.Приморский проезд-пересечение с ул.Приморской, ул.Крылова д7, ул.Победы д.2 ул.Пограничная д.1а)</t>
  </si>
  <si>
    <t>Устройство ливневой канализации по ул.Бровцева д.1 ул.Ленина 21 через двор по ул.Победы в г.Зеленоградске</t>
  </si>
  <si>
    <t>Ремонт тротуара остановки электропоездорв междугороднева следования западнее ул.Приморской в г.Зеленоградске</t>
  </si>
  <si>
    <t>Выполнение работ по ремонту колодцев в районе ФОКА в г.Зеленоградске</t>
  </si>
  <si>
    <t>Выполнение работ по ремонту тротуарной плитки в районе ФОКА в г.Зеленоградске</t>
  </si>
  <si>
    <t>Выполнение работ по ремонту кабинета в МКУ "Служба заказчика Зеленоградского ГО"</t>
  </si>
  <si>
    <t>Выполнение работ по устройству стены д. 5 по ул.Володарского в г.Зеленоградске</t>
  </si>
  <si>
    <t>Выполнение работ по демонтажу пристройки к жилому дому д. 2 по ул.Ленина в г.Зеленоградске</t>
  </si>
  <si>
    <t>Выполнение работ по разработке концепции благоустройства волейбольной площадки в городском парке г.Зеленоградска</t>
  </si>
  <si>
    <t>Разработка ПСД "Благоустройство дворовых территорий многоквартирных жилых домов расположенных по адресу : г. Зеленоградск ул. Победы д. 15, д.16, д.19"</t>
  </si>
  <si>
    <t>Разработка ПСД "Благоустройство дворовых территорий многоквартирных жилых домов, расположенных по адресу п. Романова, ул. Офицерская д.12,д.14,д.15</t>
  </si>
  <si>
    <t>Разработа ПСД объекта "Благоустройство территори на земельном участке с кадастровым номером 39:05:010206:8 с созданием дополнительных парковочных мест в г. Зеленоградске</t>
  </si>
  <si>
    <t xml:space="preserve">Ремонт пожарных гидрантов в г.Зеленоградске </t>
  </si>
  <si>
    <t xml:space="preserve">Поставка малых архитектурных форм </t>
  </si>
  <si>
    <t>Капитальный ремонт внутренних сетей канализации подвала здания по ул.Школьной дом 4 в пос.Красноторовка</t>
  </si>
  <si>
    <t>Выполнение работ по устройству ограждения колеса обозрения в г.Зеленоградске</t>
  </si>
  <si>
    <t>Выполнение проектных и изыскательских работ по объекту: "Благоустройство береговой территории на побережье Балтийского моря в районе велодорожки на участке от р. Аллейка до западной части г. Зеленоградска"</t>
  </si>
  <si>
    <t>Государственная экспертиза проектной документации в части проверки достоверности определения сметной стоимости по объекту: "Капитальный ремонт дорожного покрытия по ул.Лесопарковая и ул. Пограничная в пос.Клинцовка г.Зеленоградска Калининградской области"</t>
  </si>
  <si>
    <t>Выполнение работ по устройству искусственных неровностей на ул.Железнодорожной в г.Зеленоградске</t>
  </si>
  <si>
    <t>Разработка проектно сметной документации  по капитальному ремонту объекта культурного наследия "Братская могила воинов, погибших в годы ВОВ в п.Отковово "Танк" ( В рамках программы"Проведение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округ")</t>
  </si>
  <si>
    <t>Оказание услуг по выполнению геодезической съемки водоотводных сетей в п.Васильково, п.Зеленый Гай,п.Каштановка,п.Романово, п.Логвино, п.Кумачево, п.Колосовка, п.Павлинино, п.Сараево, п.Кленовое, п.Поваровка, п.Шатрово</t>
  </si>
  <si>
    <t xml:space="preserve">   от   " 30  " декабря 2020 г.  № 2948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</si>
</sst>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2.5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4" xfId="0" applyBorder="1"/>
    <xf numFmtId="0" fontId="0" fillId="2" borderId="0" xfId="0" applyFill="1"/>
    <xf numFmtId="4" fontId="3" fillId="0" borderId="4" xfId="0" applyNumberFormat="1" applyFont="1" applyBorder="1"/>
    <xf numFmtId="4" fontId="3" fillId="0" borderId="6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0" fillId="3" borderId="4" xfId="0" applyFill="1" applyBorder="1"/>
    <xf numFmtId="0" fontId="1" fillId="0" borderId="0" xfId="0" applyFont="1" applyBorder="1" applyAlignment="1">
      <alignment horizont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/>
    <xf numFmtId="0" fontId="9" fillId="0" borderId="0" xfId="0" applyFont="1" applyBorder="1" applyAlignment="1" applyProtection="1">
      <alignment horizontal="left"/>
      <protection locked="0"/>
    </xf>
    <xf numFmtId="0" fontId="13" fillId="3" borderId="4" xfId="0" applyFont="1" applyFill="1" applyBorder="1" applyAlignment="1">
      <alignment wrapText="1"/>
    </xf>
    <xf numFmtId="4" fontId="2" fillId="3" borderId="4" xfId="0" applyNumberFormat="1" applyFont="1" applyFill="1" applyBorder="1"/>
    <xf numFmtId="4" fontId="3" fillId="2" borderId="4" xfId="0" applyNumberFormat="1" applyFont="1" applyFill="1" applyBorder="1"/>
    <xf numFmtId="0" fontId="0" fillId="0" borderId="6" xfId="0" applyBorder="1"/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4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/>
    <xf numFmtId="0" fontId="8" fillId="0" borderId="4" xfId="0" applyFont="1" applyBorder="1"/>
    <xf numFmtId="0" fontId="7" fillId="0" borderId="4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/>
    <xf numFmtId="0" fontId="8" fillId="0" borderId="6" xfId="0" applyFont="1" applyBorder="1"/>
    <xf numFmtId="4" fontId="7" fillId="0" borderId="6" xfId="0" applyNumberFormat="1" applyFont="1" applyBorder="1"/>
    <xf numFmtId="4" fontId="6" fillId="3" borderId="4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right"/>
    </xf>
    <xf numFmtId="4" fontId="7" fillId="2" borderId="4" xfId="0" applyNumberFormat="1" applyFont="1" applyFill="1" applyBorder="1"/>
    <xf numFmtId="0" fontId="8" fillId="2" borderId="4" xfId="0" applyFont="1" applyFill="1" applyBorder="1"/>
    <xf numFmtId="4" fontId="12" fillId="3" borderId="4" xfId="0" applyNumberFormat="1" applyFont="1" applyFill="1" applyBorder="1" applyAlignment="1">
      <alignment wrapText="1"/>
    </xf>
    <xf numFmtId="4" fontId="12" fillId="2" borderId="4" xfId="0" applyNumberFormat="1" applyFont="1" applyFill="1" applyBorder="1" applyAlignment="1">
      <alignment wrapText="1"/>
    </xf>
    <xf numFmtId="0" fontId="7" fillId="2" borderId="4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/>
    <xf numFmtId="4" fontId="6" fillId="3" borderId="4" xfId="0" applyNumberFormat="1" applyFont="1" applyFill="1" applyBorder="1" applyAlignment="1">
      <alignment horizontal="right"/>
    </xf>
    <xf numFmtId="0" fontId="17" fillId="3" borderId="4" xfId="0" applyFont="1" applyFill="1" applyBorder="1" applyAlignment="1">
      <alignment wrapText="1"/>
    </xf>
    <xf numFmtId="4" fontId="18" fillId="3" borderId="4" xfId="0" applyNumberFormat="1" applyFont="1" applyFill="1" applyBorder="1"/>
    <xf numFmtId="0" fontId="19" fillId="3" borderId="4" xfId="0" applyFont="1" applyFill="1" applyBorder="1" applyAlignment="1">
      <alignment wrapText="1"/>
    </xf>
    <xf numFmtId="0" fontId="0" fillId="2" borderId="4" xfId="0" applyFill="1" applyBorder="1"/>
    <xf numFmtId="4" fontId="12" fillId="3" borderId="4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4" fontId="0" fillId="0" borderId="4" xfId="0" applyNumberFormat="1" applyBorder="1"/>
    <xf numFmtId="4" fontId="19" fillId="0" borderId="0" xfId="0" applyNumberFormat="1" applyFont="1" applyBorder="1"/>
    <xf numFmtId="164" fontId="19" fillId="2" borderId="4" xfId="0" applyNumberFormat="1" applyFont="1" applyFill="1" applyBorder="1" applyAlignment="1">
      <alignment horizontal="center"/>
    </xf>
    <xf numFmtId="4" fontId="7" fillId="0" borderId="6" xfId="0" applyNumberFormat="1" applyFont="1" applyBorder="1" applyAlignment="1">
      <alignment horizontal="right"/>
    </xf>
    <xf numFmtId="4" fontId="6" fillId="3" borderId="4" xfId="0" applyNumberFormat="1" applyFont="1" applyFill="1" applyBorder="1" applyAlignment="1"/>
    <xf numFmtId="0" fontId="12" fillId="3" borderId="4" xfId="0" applyFont="1" applyFill="1" applyBorder="1" applyAlignment="1"/>
    <xf numFmtId="4" fontId="6" fillId="3" borderId="6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wrapText="1"/>
    </xf>
    <xf numFmtId="4" fontId="0" fillId="0" borderId="6" xfId="0" applyNumberFormat="1" applyBorder="1"/>
    <xf numFmtId="4" fontId="20" fillId="2" borderId="4" xfId="0" applyNumberFormat="1" applyFont="1" applyFill="1" applyBorder="1"/>
    <xf numFmtId="0" fontId="20" fillId="0" borderId="6" xfId="0" applyFont="1" applyBorder="1"/>
    <xf numFmtId="0" fontId="21" fillId="0" borderId="6" xfId="0" applyFont="1" applyBorder="1"/>
    <xf numFmtId="4" fontId="22" fillId="0" borderId="4" xfId="0" applyNumberFormat="1" applyFont="1" applyBorder="1"/>
    <xf numFmtId="0" fontId="23" fillId="0" borderId="4" xfId="0" applyFont="1" applyBorder="1"/>
    <xf numFmtId="4" fontId="22" fillId="0" borderId="6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0" fontId="9" fillId="2" borderId="4" xfId="0" applyFont="1" applyFill="1" applyBorder="1"/>
    <xf numFmtId="4" fontId="9" fillId="2" borderId="4" xfId="0" applyNumberFormat="1" applyFont="1" applyFill="1" applyBorder="1"/>
    <xf numFmtId="0" fontId="24" fillId="2" borderId="4" xfId="0" applyFont="1" applyFill="1" applyBorder="1"/>
    <xf numFmtId="4" fontId="9" fillId="0" borderId="4" xfId="0" applyNumberFormat="1" applyFont="1" applyBorder="1"/>
    <xf numFmtId="0" fontId="24" fillId="0" borderId="4" xfId="0" applyFont="1" applyBorder="1"/>
    <xf numFmtId="4" fontId="9" fillId="2" borderId="4" xfId="0" applyNumberFormat="1" applyFont="1" applyFill="1" applyBorder="1" applyAlignment="1">
      <alignment horizontal="right"/>
    </xf>
    <xf numFmtId="0" fontId="9" fillId="0" borderId="6" xfId="0" applyFont="1" applyBorder="1"/>
    <xf numFmtId="0" fontId="24" fillId="0" borderId="6" xfId="0" applyFont="1" applyBorder="1"/>
    <xf numFmtId="0" fontId="20" fillId="2" borderId="4" xfId="0" applyFont="1" applyFill="1" applyBorder="1"/>
    <xf numFmtId="0" fontId="9" fillId="2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4" fontId="9" fillId="0" borderId="6" xfId="0" applyNumberFormat="1" applyFont="1" applyBorder="1" applyAlignment="1">
      <alignment horizontal="right"/>
    </xf>
    <xf numFmtId="0" fontId="9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4" fontId="9" fillId="2" borderId="6" xfId="0" applyNumberFormat="1" applyFont="1" applyFill="1" applyBorder="1" applyAlignment="1">
      <alignment horizontal="right"/>
    </xf>
    <xf numFmtId="0" fontId="9" fillId="2" borderId="6" xfId="0" applyFont="1" applyFill="1" applyBorder="1"/>
    <xf numFmtId="0" fontId="24" fillId="2" borderId="6" xfId="0" applyFont="1" applyFill="1" applyBorder="1"/>
    <xf numFmtId="4" fontId="9" fillId="2" borderId="6" xfId="0" applyNumberFormat="1" applyFont="1" applyFill="1" applyBorder="1"/>
    <xf numFmtId="0" fontId="23" fillId="2" borderId="0" xfId="0" applyFont="1" applyFill="1"/>
    <xf numFmtId="0" fontId="9" fillId="2" borderId="6" xfId="0" applyFont="1" applyFill="1" applyBorder="1" applyAlignment="1">
      <alignment horizontal="center" vertical="center" wrapText="1"/>
    </xf>
    <xf numFmtId="4" fontId="22" fillId="2" borderId="4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2" borderId="6" xfId="0" applyNumberFormat="1" applyFont="1" applyFill="1" applyBorder="1"/>
    <xf numFmtId="0" fontId="26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20" fillId="2" borderId="6" xfId="0" applyFont="1" applyFill="1" applyBorder="1"/>
    <xf numFmtId="0" fontId="7" fillId="2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25" fillId="3" borderId="4" xfId="0" applyNumberFormat="1" applyFont="1" applyFill="1" applyBorder="1" applyAlignment="1">
      <alignment horizontal="right"/>
    </xf>
    <xf numFmtId="4" fontId="27" fillId="3" borderId="4" xfId="0" applyNumberFormat="1" applyFont="1" applyFill="1" applyBorder="1"/>
    <xf numFmtId="4" fontId="25" fillId="3" borderId="4" xfId="0" applyNumberFormat="1" applyFont="1" applyFill="1" applyBorder="1" applyAlignment="1"/>
    <xf numFmtId="4" fontId="9" fillId="0" borderId="6" xfId="0" applyNumberFormat="1" applyFont="1" applyBorder="1"/>
    <xf numFmtId="4" fontId="25" fillId="3" borderId="4" xfId="0" applyNumberFormat="1" applyFont="1" applyFill="1" applyBorder="1" applyAlignment="1">
      <alignment wrapText="1"/>
    </xf>
    <xf numFmtId="4" fontId="25" fillId="3" borderId="6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right"/>
    </xf>
    <xf numFmtId="4" fontId="10" fillId="3" borderId="4" xfId="0" applyNumberFormat="1" applyFont="1" applyFill="1" applyBorder="1" applyAlignment="1">
      <alignment wrapText="1"/>
    </xf>
    <xf numFmtId="4" fontId="10" fillId="2" borderId="4" xfId="0" applyNumberFormat="1" applyFont="1" applyFill="1" applyBorder="1" applyAlignment="1">
      <alignment wrapText="1"/>
    </xf>
    <xf numFmtId="4" fontId="28" fillId="3" borderId="4" xfId="0" applyNumberFormat="1" applyFont="1" applyFill="1" applyBorder="1"/>
    <xf numFmtId="0" fontId="23" fillId="0" borderId="0" xfId="0" applyFont="1"/>
    <xf numFmtId="4" fontId="29" fillId="0" borderId="0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/>
    <xf numFmtId="0" fontId="14" fillId="0" borderId="3" xfId="0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/>
    <xf numFmtId="0" fontId="10" fillId="0" borderId="1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298"/>
  <sheetViews>
    <sheetView tabSelected="1" zoomScale="70" zoomScaleNormal="70" workbookViewId="0">
      <selection activeCell="E3" sqref="E3:H3"/>
    </sheetView>
  </sheetViews>
  <sheetFormatPr defaultRowHeight="14.4" x14ac:dyDescent="0.3"/>
  <cols>
    <col min="1" max="1" width="4" customWidth="1"/>
    <col min="2" max="2" width="7" customWidth="1"/>
    <col min="3" max="3" width="52.109375" customWidth="1"/>
    <col min="4" max="4" width="16.33203125" customWidth="1"/>
    <col min="5" max="5" width="12" customWidth="1"/>
    <col min="6" max="6" width="11.6640625" customWidth="1"/>
    <col min="7" max="7" width="14.33203125" customWidth="1"/>
    <col min="8" max="8" width="12.33203125" style="111" customWidth="1"/>
  </cols>
  <sheetData>
    <row r="1" spans="2:8" ht="26.4" customHeight="1" x14ac:dyDescent="0.3">
      <c r="B1" s="8"/>
      <c r="C1" s="8"/>
      <c r="D1" s="12"/>
      <c r="E1" s="124" t="s">
        <v>31</v>
      </c>
      <c r="F1" s="124"/>
      <c r="G1" s="124"/>
      <c r="H1" s="125"/>
    </row>
    <row r="2" spans="2:8" ht="27.6" customHeight="1" x14ac:dyDescent="0.3">
      <c r="B2" s="8"/>
      <c r="C2" s="8"/>
      <c r="D2" s="13"/>
      <c r="E2" s="124"/>
      <c r="F2" s="124"/>
      <c r="G2" s="124"/>
      <c r="H2" s="125"/>
    </row>
    <row r="3" spans="2:8" ht="34.200000000000003" customHeight="1" x14ac:dyDescent="0.3">
      <c r="B3" s="8"/>
      <c r="C3" s="8"/>
      <c r="D3" s="14"/>
      <c r="E3" s="126" t="s">
        <v>292</v>
      </c>
      <c r="F3" s="127"/>
      <c r="G3" s="127"/>
      <c r="H3" s="127"/>
    </row>
    <row r="4" spans="2:8" ht="37.200000000000003" customHeight="1" x14ac:dyDescent="0.3">
      <c r="B4" s="130" t="s">
        <v>27</v>
      </c>
      <c r="C4" s="130"/>
      <c r="D4" s="130"/>
      <c r="E4" s="130"/>
      <c r="F4" s="130"/>
      <c r="G4" s="130"/>
      <c r="H4" s="131"/>
    </row>
    <row r="5" spans="2:8" ht="30" customHeight="1" x14ac:dyDescent="0.3">
      <c r="B5" s="11"/>
      <c r="C5" s="11"/>
      <c r="D5" s="11"/>
      <c r="E5" s="11"/>
      <c r="F5" s="11"/>
      <c r="G5" s="11"/>
      <c r="H5" s="91" t="s">
        <v>35</v>
      </c>
    </row>
    <row r="6" spans="2:8" ht="55.5" customHeight="1" x14ac:dyDescent="0.3">
      <c r="B6" s="19" t="s">
        <v>0</v>
      </c>
      <c r="C6" s="20" t="s">
        <v>1</v>
      </c>
      <c r="D6" s="20" t="s">
        <v>3</v>
      </c>
      <c r="E6" s="20" t="s">
        <v>28</v>
      </c>
      <c r="F6" s="20" t="s">
        <v>2</v>
      </c>
      <c r="G6" s="20" t="s">
        <v>29</v>
      </c>
      <c r="H6" s="20" t="s">
        <v>30</v>
      </c>
    </row>
    <row r="7" spans="2:8" ht="15" customHeight="1" x14ac:dyDescent="0.3">
      <c r="B7" s="9" t="s">
        <v>32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</row>
    <row r="8" spans="2:8" ht="15" customHeight="1" x14ac:dyDescent="0.35">
      <c r="B8" s="9"/>
      <c r="C8" s="132" t="s">
        <v>33</v>
      </c>
      <c r="D8" s="133"/>
      <c r="E8" s="133"/>
      <c r="F8" s="133"/>
      <c r="G8" s="133"/>
      <c r="H8" s="134"/>
    </row>
    <row r="9" spans="2:8" ht="15" customHeight="1" x14ac:dyDescent="0.35">
      <c r="B9" s="135" t="s">
        <v>34</v>
      </c>
      <c r="C9" s="136"/>
      <c r="D9" s="136"/>
      <c r="E9" s="136"/>
      <c r="F9" s="136"/>
      <c r="G9" s="136"/>
      <c r="H9" s="137"/>
    </row>
    <row r="10" spans="2:8" ht="57.6" customHeight="1" x14ac:dyDescent="0.3">
      <c r="B10" s="22">
        <v>1</v>
      </c>
      <c r="C10" s="77" t="s">
        <v>5</v>
      </c>
      <c r="D10" s="24">
        <f>SUM(E10:H10)</f>
        <v>111.49942</v>
      </c>
      <c r="E10" s="25"/>
      <c r="F10" s="26"/>
      <c r="G10" s="25">
        <v>111.49942</v>
      </c>
      <c r="H10" s="71"/>
    </row>
    <row r="11" spans="2:8" ht="46.8" x14ac:dyDescent="0.3">
      <c r="B11" s="22">
        <v>2</v>
      </c>
      <c r="C11" s="77" t="s">
        <v>6</v>
      </c>
      <c r="D11" s="24">
        <f t="shared" ref="D11:D52" si="0">SUM(E11:H11)</f>
        <v>1208.539</v>
      </c>
      <c r="E11" s="25"/>
      <c r="F11" s="26"/>
      <c r="G11" s="25">
        <v>1208.539</v>
      </c>
      <c r="H11" s="71"/>
    </row>
    <row r="12" spans="2:8" ht="62.4" x14ac:dyDescent="0.3">
      <c r="B12" s="22">
        <v>3</v>
      </c>
      <c r="C12" s="77" t="s">
        <v>7</v>
      </c>
      <c r="D12" s="24">
        <f t="shared" si="0"/>
        <v>969.89300000000003</v>
      </c>
      <c r="E12" s="25"/>
      <c r="F12" s="26"/>
      <c r="G12" s="25">
        <v>969.89300000000003</v>
      </c>
      <c r="H12" s="71"/>
    </row>
    <row r="13" spans="2:8" ht="46.8" x14ac:dyDescent="0.3">
      <c r="B13" s="22">
        <v>4</v>
      </c>
      <c r="C13" s="77" t="s">
        <v>8</v>
      </c>
      <c r="D13" s="24">
        <f t="shared" si="0"/>
        <v>1199.87408</v>
      </c>
      <c r="E13" s="25"/>
      <c r="F13" s="26"/>
      <c r="G13" s="25">
        <v>1199.87408</v>
      </c>
      <c r="H13" s="71"/>
    </row>
    <row r="14" spans="2:8" ht="46.8" x14ac:dyDescent="0.3">
      <c r="B14" s="22">
        <v>5</v>
      </c>
      <c r="C14" s="77" t="s">
        <v>10</v>
      </c>
      <c r="D14" s="24">
        <f t="shared" si="0"/>
        <v>702.76661000000001</v>
      </c>
      <c r="E14" s="25"/>
      <c r="F14" s="26"/>
      <c r="G14" s="51">
        <v>702.76661000000001</v>
      </c>
      <c r="H14" s="71"/>
    </row>
    <row r="15" spans="2:8" ht="80.400000000000006" customHeight="1" x14ac:dyDescent="0.3">
      <c r="B15" s="22">
        <v>6</v>
      </c>
      <c r="C15" s="77" t="s">
        <v>11</v>
      </c>
      <c r="D15" s="24">
        <f t="shared" si="0"/>
        <v>15668.489579999999</v>
      </c>
      <c r="E15" s="25"/>
      <c r="F15" s="26"/>
      <c r="G15" s="25">
        <v>15668.489579999999</v>
      </c>
      <c r="H15" s="71"/>
    </row>
    <row r="16" spans="2:8" ht="46.8" x14ac:dyDescent="0.3">
      <c r="B16" s="22">
        <v>7</v>
      </c>
      <c r="C16" s="77" t="s">
        <v>12</v>
      </c>
      <c r="D16" s="24">
        <f t="shared" si="0"/>
        <v>496.27300000000002</v>
      </c>
      <c r="E16" s="25"/>
      <c r="F16" s="26"/>
      <c r="G16" s="25">
        <v>496.27300000000002</v>
      </c>
      <c r="H16" s="71"/>
    </row>
    <row r="17" spans="1:8" ht="46.8" x14ac:dyDescent="0.3">
      <c r="B17" s="22">
        <v>8</v>
      </c>
      <c r="C17" s="77" t="s">
        <v>13</v>
      </c>
      <c r="D17" s="24">
        <f t="shared" si="0"/>
        <v>329.56948999999997</v>
      </c>
      <c r="E17" s="25"/>
      <c r="F17" s="26"/>
      <c r="G17" s="25">
        <v>329.56948999999997</v>
      </c>
      <c r="H17" s="71"/>
    </row>
    <row r="18" spans="1:8" ht="46.8" x14ac:dyDescent="0.3">
      <c r="B18" s="22">
        <v>9</v>
      </c>
      <c r="C18" s="77" t="s">
        <v>18</v>
      </c>
      <c r="D18" s="24">
        <f t="shared" si="0"/>
        <v>124.617</v>
      </c>
      <c r="E18" s="27"/>
      <c r="F18" s="26"/>
      <c r="G18" s="25">
        <v>124.617</v>
      </c>
      <c r="H18" s="71"/>
    </row>
    <row r="19" spans="1:8" ht="62.4" x14ac:dyDescent="0.3">
      <c r="B19" s="22">
        <v>10</v>
      </c>
      <c r="C19" s="77" t="s">
        <v>19</v>
      </c>
      <c r="D19" s="24">
        <f t="shared" si="0"/>
        <v>255.28299999999999</v>
      </c>
      <c r="E19" s="27"/>
      <c r="F19" s="26"/>
      <c r="G19" s="25">
        <v>255.28299999999999</v>
      </c>
      <c r="H19" s="71"/>
    </row>
    <row r="20" spans="1:8" ht="55.2" customHeight="1" x14ac:dyDescent="0.3">
      <c r="A20" s="2"/>
      <c r="B20" s="22">
        <v>11</v>
      </c>
      <c r="C20" s="77" t="s">
        <v>52</v>
      </c>
      <c r="D20" s="24">
        <f t="shared" si="0"/>
        <v>1194.8816400000001</v>
      </c>
      <c r="E20" s="27"/>
      <c r="F20" s="25"/>
      <c r="G20" s="25">
        <v>1194.8816400000001</v>
      </c>
      <c r="H20" s="71"/>
    </row>
    <row r="21" spans="1:8" ht="64.2" customHeight="1" x14ac:dyDescent="0.3">
      <c r="A21" s="2"/>
      <c r="B21" s="22">
        <v>12</v>
      </c>
      <c r="C21" s="77" t="s">
        <v>54</v>
      </c>
      <c r="D21" s="24">
        <f t="shared" si="0"/>
        <v>684.1413</v>
      </c>
      <c r="E21" s="27"/>
      <c r="F21" s="25"/>
      <c r="G21" s="25">
        <v>684.1413</v>
      </c>
      <c r="H21" s="71"/>
    </row>
    <row r="22" spans="1:8" ht="69.599999999999994" customHeight="1" x14ac:dyDescent="0.3">
      <c r="A22" s="2"/>
      <c r="B22" s="22">
        <v>13</v>
      </c>
      <c r="C22" s="77" t="s">
        <v>55</v>
      </c>
      <c r="D22" s="24">
        <f t="shared" si="0"/>
        <v>613.64133000000004</v>
      </c>
      <c r="E22" s="27"/>
      <c r="F22" s="25"/>
      <c r="G22" s="25">
        <v>613.64133000000004</v>
      </c>
      <c r="H22" s="71"/>
    </row>
    <row r="23" spans="1:8" ht="66.599999999999994" customHeight="1" x14ac:dyDescent="0.3">
      <c r="A23" s="2"/>
      <c r="B23" s="22">
        <v>14</v>
      </c>
      <c r="C23" s="77" t="s">
        <v>170</v>
      </c>
      <c r="D23" s="24">
        <f t="shared" si="0"/>
        <v>135.934</v>
      </c>
      <c r="E23" s="27"/>
      <c r="F23" s="25"/>
      <c r="G23" s="25">
        <v>135.934</v>
      </c>
      <c r="H23" s="71"/>
    </row>
    <row r="24" spans="1:8" ht="112.95" customHeight="1" x14ac:dyDescent="0.3">
      <c r="A24" s="2"/>
      <c r="B24" s="22">
        <v>15</v>
      </c>
      <c r="C24" s="77" t="s">
        <v>61</v>
      </c>
      <c r="D24" s="24">
        <f t="shared" si="0"/>
        <v>385.95329600000002</v>
      </c>
      <c r="E24" s="27"/>
      <c r="F24" s="25"/>
      <c r="G24" s="25">
        <f>340.323296+45.63</f>
        <v>385.95329600000002</v>
      </c>
      <c r="H24" s="71"/>
    </row>
    <row r="25" spans="1:8" ht="47.4" customHeight="1" x14ac:dyDescent="0.3">
      <c r="A25" s="2"/>
      <c r="B25" s="34">
        <v>16</v>
      </c>
      <c r="C25" s="76" t="s">
        <v>91</v>
      </c>
      <c r="D25" s="35">
        <f t="shared" si="0"/>
        <v>108.15799000000001</v>
      </c>
      <c r="E25" s="40"/>
      <c r="F25" s="36"/>
      <c r="G25" s="25">
        <f>10+40.13299+20+38.025</f>
        <v>108.15799000000001</v>
      </c>
      <c r="H25" s="71"/>
    </row>
    <row r="26" spans="1:8" ht="46.95" customHeight="1" x14ac:dyDescent="0.3">
      <c r="A26" s="2"/>
      <c r="B26" s="22">
        <v>17</v>
      </c>
      <c r="C26" s="76" t="s">
        <v>135</v>
      </c>
      <c r="D26" s="24">
        <f t="shared" si="0"/>
        <v>447.255</v>
      </c>
      <c r="E26" s="40"/>
      <c r="F26" s="36"/>
      <c r="G26" s="25">
        <v>447.255</v>
      </c>
      <c r="H26" s="69"/>
    </row>
    <row r="27" spans="1:8" ht="46.95" customHeight="1" x14ac:dyDescent="0.3">
      <c r="A27" s="2"/>
      <c r="B27" s="22">
        <v>18</v>
      </c>
      <c r="C27" s="76" t="s">
        <v>80</v>
      </c>
      <c r="D27" s="24">
        <f t="shared" si="0"/>
        <v>133</v>
      </c>
      <c r="E27" s="40"/>
      <c r="F27" s="36"/>
      <c r="G27" s="25">
        <v>133</v>
      </c>
      <c r="H27" s="69"/>
    </row>
    <row r="28" spans="1:8" ht="46.95" customHeight="1" x14ac:dyDescent="0.3">
      <c r="A28" s="2"/>
      <c r="B28" s="22">
        <v>19</v>
      </c>
      <c r="C28" s="76" t="s">
        <v>81</v>
      </c>
      <c r="D28" s="24">
        <f t="shared" si="0"/>
        <v>56.1</v>
      </c>
      <c r="E28" s="40"/>
      <c r="F28" s="36"/>
      <c r="G28" s="25">
        <v>56.1</v>
      </c>
      <c r="H28" s="69"/>
    </row>
    <row r="29" spans="1:8" ht="46.95" customHeight="1" x14ac:dyDescent="0.3">
      <c r="A29" s="2"/>
      <c r="B29" s="22">
        <v>20</v>
      </c>
      <c r="C29" s="76" t="s">
        <v>171</v>
      </c>
      <c r="D29" s="24">
        <f t="shared" si="0"/>
        <v>124.375</v>
      </c>
      <c r="E29" s="40"/>
      <c r="F29" s="36"/>
      <c r="G29" s="25">
        <v>124.375</v>
      </c>
      <c r="H29" s="69"/>
    </row>
    <row r="30" spans="1:8" ht="46.95" customHeight="1" x14ac:dyDescent="0.3">
      <c r="A30" s="2"/>
      <c r="B30" s="22">
        <v>21</v>
      </c>
      <c r="C30" s="76" t="s">
        <v>111</v>
      </c>
      <c r="D30" s="24">
        <f t="shared" si="0"/>
        <v>174.125</v>
      </c>
      <c r="E30" s="40"/>
      <c r="F30" s="36"/>
      <c r="G30" s="25">
        <v>174.125</v>
      </c>
      <c r="H30" s="69"/>
    </row>
    <row r="31" spans="1:8" ht="68.400000000000006" customHeight="1" x14ac:dyDescent="0.3">
      <c r="A31" s="2"/>
      <c r="B31" s="22">
        <v>22</v>
      </c>
      <c r="C31" s="76" t="s">
        <v>88</v>
      </c>
      <c r="D31" s="24">
        <f t="shared" si="0"/>
        <v>987.30035999999996</v>
      </c>
      <c r="E31" s="40"/>
      <c r="F31" s="36"/>
      <c r="G31" s="25">
        <v>987.30035999999996</v>
      </c>
      <c r="H31" s="69"/>
    </row>
    <row r="32" spans="1:8" ht="48" customHeight="1" x14ac:dyDescent="0.3">
      <c r="A32" s="2"/>
      <c r="B32" s="22">
        <v>23</v>
      </c>
      <c r="C32" s="76" t="s">
        <v>90</v>
      </c>
      <c r="D32" s="24">
        <f t="shared" si="0"/>
        <v>1347.5019299999999</v>
      </c>
      <c r="E32" s="40"/>
      <c r="F32" s="36"/>
      <c r="G32" s="51">
        <v>1347.5019299999999</v>
      </c>
      <c r="H32" s="69"/>
    </row>
    <row r="33" spans="1:8" ht="53.4" customHeight="1" x14ac:dyDescent="0.3">
      <c r="A33" s="2"/>
      <c r="B33" s="22">
        <v>24</v>
      </c>
      <c r="C33" s="76" t="s">
        <v>95</v>
      </c>
      <c r="D33" s="24">
        <f t="shared" si="0"/>
        <v>353.423</v>
      </c>
      <c r="E33" s="40"/>
      <c r="F33" s="36"/>
      <c r="G33" s="25">
        <v>353.423</v>
      </c>
      <c r="H33" s="69"/>
    </row>
    <row r="34" spans="1:8" ht="70.5" customHeight="1" x14ac:dyDescent="0.3">
      <c r="A34" s="2"/>
      <c r="B34" s="22">
        <v>25</v>
      </c>
      <c r="C34" s="76" t="s">
        <v>96</v>
      </c>
      <c r="D34" s="24">
        <f t="shared" si="0"/>
        <v>802.87</v>
      </c>
      <c r="E34" s="40"/>
      <c r="F34" s="36"/>
      <c r="G34" s="25">
        <v>802.87</v>
      </c>
      <c r="H34" s="69"/>
    </row>
    <row r="35" spans="1:8" ht="66" customHeight="1" x14ac:dyDescent="0.3">
      <c r="A35" s="2"/>
      <c r="B35" s="22">
        <v>26</v>
      </c>
      <c r="C35" s="76" t="s">
        <v>97</v>
      </c>
      <c r="D35" s="24">
        <f t="shared" si="0"/>
        <v>3176.319</v>
      </c>
      <c r="E35" s="40"/>
      <c r="F35" s="36"/>
      <c r="G35" s="25">
        <f>2999.999+176.32</f>
        <v>3176.319</v>
      </c>
      <c r="H35" s="69"/>
    </row>
    <row r="36" spans="1:8" ht="58.2" customHeight="1" x14ac:dyDescent="0.3">
      <c r="A36" s="2"/>
      <c r="B36" s="22">
        <v>27</v>
      </c>
      <c r="C36" s="76" t="s">
        <v>105</v>
      </c>
      <c r="D36" s="24">
        <f t="shared" si="0"/>
        <v>522.24300000000005</v>
      </c>
      <c r="E36" s="40"/>
      <c r="F36" s="36"/>
      <c r="G36" s="25">
        <v>522.24300000000005</v>
      </c>
      <c r="H36" s="69"/>
    </row>
    <row r="37" spans="1:8" ht="64.95" customHeight="1" x14ac:dyDescent="0.3">
      <c r="A37" s="2"/>
      <c r="B37" s="22">
        <v>28</v>
      </c>
      <c r="C37" s="76" t="s">
        <v>106</v>
      </c>
      <c r="D37" s="24">
        <f t="shared" si="0"/>
        <v>700</v>
      </c>
      <c r="E37" s="40"/>
      <c r="F37" s="36"/>
      <c r="G37" s="25">
        <v>700</v>
      </c>
      <c r="H37" s="69"/>
    </row>
    <row r="38" spans="1:8" ht="107.4" customHeight="1" x14ac:dyDescent="0.3">
      <c r="A38" s="2"/>
      <c r="B38" s="22">
        <v>29</v>
      </c>
      <c r="C38" s="76" t="s">
        <v>128</v>
      </c>
      <c r="D38" s="66">
        <f t="shared" si="0"/>
        <v>15251.499</v>
      </c>
      <c r="E38" s="67"/>
      <c r="F38" s="68"/>
      <c r="G38" s="25">
        <v>15251.499</v>
      </c>
      <c r="H38" s="69"/>
    </row>
    <row r="39" spans="1:8" ht="57" customHeight="1" x14ac:dyDescent="0.3">
      <c r="A39" s="2"/>
      <c r="B39" s="97">
        <v>30</v>
      </c>
      <c r="C39" s="76" t="s">
        <v>129</v>
      </c>
      <c r="D39" s="66">
        <f t="shared" si="0"/>
        <v>488.89</v>
      </c>
      <c r="E39" s="67"/>
      <c r="F39" s="68"/>
      <c r="G39" s="68">
        <v>488.89</v>
      </c>
      <c r="H39" s="69"/>
    </row>
    <row r="40" spans="1:8" ht="63" customHeight="1" x14ac:dyDescent="0.3">
      <c r="A40" s="2"/>
      <c r="B40" s="97">
        <v>31</v>
      </c>
      <c r="C40" s="76" t="s">
        <v>133</v>
      </c>
      <c r="D40" s="66">
        <f t="shared" si="0"/>
        <v>499.69047999999998</v>
      </c>
      <c r="E40" s="67"/>
      <c r="F40" s="68"/>
      <c r="G40" s="68">
        <v>499.69047999999998</v>
      </c>
      <c r="H40" s="69"/>
    </row>
    <row r="41" spans="1:8" ht="42" customHeight="1" x14ac:dyDescent="0.3">
      <c r="A41" s="2"/>
      <c r="B41" s="97">
        <v>32</v>
      </c>
      <c r="C41" s="79" t="s">
        <v>130</v>
      </c>
      <c r="D41" s="66">
        <f t="shared" si="0"/>
        <v>780</v>
      </c>
      <c r="E41" s="75"/>
      <c r="F41" s="60"/>
      <c r="G41" s="25">
        <v>780</v>
      </c>
      <c r="H41" s="69"/>
    </row>
    <row r="42" spans="1:8" ht="51" customHeight="1" x14ac:dyDescent="0.3">
      <c r="A42" s="2"/>
      <c r="B42" s="97">
        <v>33</v>
      </c>
      <c r="C42" s="76" t="s">
        <v>167</v>
      </c>
      <c r="D42" s="66">
        <f t="shared" si="0"/>
        <v>815.9</v>
      </c>
      <c r="E42" s="75"/>
      <c r="F42" s="60"/>
      <c r="G42" s="25">
        <v>815.9</v>
      </c>
      <c r="H42" s="69"/>
    </row>
    <row r="43" spans="1:8" ht="94.95" customHeight="1" x14ac:dyDescent="0.3">
      <c r="A43" s="2"/>
      <c r="B43" s="97">
        <v>34</v>
      </c>
      <c r="C43" s="76" t="s">
        <v>209</v>
      </c>
      <c r="D43" s="72">
        <f t="shared" si="0"/>
        <v>1094.07863</v>
      </c>
      <c r="E43" s="67"/>
      <c r="F43" s="25">
        <v>542.77820999999994</v>
      </c>
      <c r="G43" s="25">
        <f>521.49279+29.80763</f>
        <v>551.30042000000003</v>
      </c>
      <c r="H43" s="69"/>
    </row>
    <row r="44" spans="1:8" ht="97.2" customHeight="1" x14ac:dyDescent="0.3">
      <c r="A44" s="2"/>
      <c r="B44" s="97">
        <v>35</v>
      </c>
      <c r="C44" s="76" t="s">
        <v>183</v>
      </c>
      <c r="D44" s="66">
        <f t="shared" si="0"/>
        <v>831.80860000000007</v>
      </c>
      <c r="E44" s="67"/>
      <c r="F44" s="25">
        <v>424.22239000000002</v>
      </c>
      <c r="G44" s="25">
        <v>407.58620999999999</v>
      </c>
      <c r="H44" s="69"/>
    </row>
    <row r="45" spans="1:8" ht="48.6" customHeight="1" x14ac:dyDescent="0.3">
      <c r="A45" s="2"/>
      <c r="B45" s="97">
        <v>36</v>
      </c>
      <c r="C45" s="76" t="s">
        <v>233</v>
      </c>
      <c r="D45" s="66">
        <f t="shared" si="0"/>
        <v>298.5</v>
      </c>
      <c r="E45" s="75"/>
      <c r="F45" s="60"/>
      <c r="G45" s="25">
        <v>298.5</v>
      </c>
      <c r="H45" s="69"/>
    </row>
    <row r="46" spans="1:8" ht="61.95" customHeight="1" x14ac:dyDescent="0.3">
      <c r="A46" s="2"/>
      <c r="B46" s="97">
        <v>37</v>
      </c>
      <c r="C46" s="76" t="s">
        <v>190</v>
      </c>
      <c r="D46" s="66">
        <f t="shared" si="0"/>
        <v>833.55700000000002</v>
      </c>
      <c r="E46" s="75"/>
      <c r="F46" s="60"/>
      <c r="G46" s="25">
        <v>833.55700000000002</v>
      </c>
      <c r="H46" s="69"/>
    </row>
    <row r="47" spans="1:8" ht="71.400000000000006" customHeight="1" x14ac:dyDescent="0.3">
      <c r="A47" s="2"/>
      <c r="B47" s="97">
        <v>38</v>
      </c>
      <c r="C47" s="76" t="s">
        <v>156</v>
      </c>
      <c r="D47" s="66">
        <f t="shared" si="0"/>
        <v>243.40100000000001</v>
      </c>
      <c r="E47" s="75"/>
      <c r="F47" s="60"/>
      <c r="G47" s="25">
        <v>243.40100000000001</v>
      </c>
      <c r="H47" s="69"/>
    </row>
    <row r="48" spans="1:8" ht="55.2" customHeight="1" x14ac:dyDescent="0.3">
      <c r="A48" s="2"/>
      <c r="B48" s="97">
        <v>39</v>
      </c>
      <c r="C48" s="76" t="s">
        <v>157</v>
      </c>
      <c r="D48" s="66">
        <f t="shared" si="0"/>
        <v>1029.0428899999999</v>
      </c>
      <c r="E48" s="75"/>
      <c r="F48" s="60"/>
      <c r="G48" s="25">
        <v>1029.0428899999999</v>
      </c>
      <c r="H48" s="69"/>
    </row>
    <row r="49" spans="1:8" ht="47.4" customHeight="1" x14ac:dyDescent="0.3">
      <c r="A49" s="2"/>
      <c r="B49" s="97">
        <v>40</v>
      </c>
      <c r="C49" s="76" t="s">
        <v>158</v>
      </c>
      <c r="D49" s="66">
        <f t="shared" si="0"/>
        <v>769.08924000000002</v>
      </c>
      <c r="E49" s="75"/>
      <c r="F49" s="60"/>
      <c r="G49" s="25">
        <v>769.08924000000002</v>
      </c>
      <c r="H49" s="69"/>
    </row>
    <row r="50" spans="1:8" ht="54" customHeight="1" x14ac:dyDescent="0.3">
      <c r="A50" s="2"/>
      <c r="B50" s="97">
        <v>41</v>
      </c>
      <c r="C50" s="76" t="s">
        <v>197</v>
      </c>
      <c r="D50" s="66">
        <f t="shared" si="0"/>
        <v>366.83587999999997</v>
      </c>
      <c r="E50" s="75"/>
      <c r="F50" s="60"/>
      <c r="G50" s="25">
        <v>366.83587999999997</v>
      </c>
      <c r="H50" s="69"/>
    </row>
    <row r="51" spans="1:8" ht="72.599999999999994" customHeight="1" x14ac:dyDescent="0.3">
      <c r="A51" s="2"/>
      <c r="B51" s="97">
        <v>42</v>
      </c>
      <c r="C51" s="76" t="s">
        <v>161</v>
      </c>
      <c r="D51" s="66">
        <f t="shared" si="0"/>
        <v>766.61284000000001</v>
      </c>
      <c r="E51" s="75"/>
      <c r="F51" s="60"/>
      <c r="G51" s="25">
        <v>766.61284000000001</v>
      </c>
      <c r="H51" s="69"/>
    </row>
    <row r="52" spans="1:8" ht="65.400000000000006" customHeight="1" x14ac:dyDescent="0.3">
      <c r="A52" s="2"/>
      <c r="B52" s="97">
        <v>43</v>
      </c>
      <c r="C52" s="76" t="s">
        <v>147</v>
      </c>
      <c r="D52" s="72">
        <f t="shared" si="0"/>
        <v>1419.1368</v>
      </c>
      <c r="E52" s="75"/>
      <c r="F52" s="60"/>
      <c r="G52" s="72">
        <v>1419.1368</v>
      </c>
      <c r="H52" s="72"/>
    </row>
    <row r="53" spans="1:8" ht="65.400000000000006" customHeight="1" x14ac:dyDescent="0.3">
      <c r="A53" s="2"/>
      <c r="B53" s="97">
        <v>44</v>
      </c>
      <c r="C53" s="76" t="s">
        <v>196</v>
      </c>
      <c r="D53" s="72">
        <f t="shared" ref="D53:D68" si="1">SUM(E53:H53)</f>
        <v>1300.35032</v>
      </c>
      <c r="E53" s="75"/>
      <c r="F53" s="68"/>
      <c r="G53" s="72">
        <v>1300.35032</v>
      </c>
      <c r="H53" s="72"/>
    </row>
    <row r="54" spans="1:8" ht="65.400000000000006" customHeight="1" x14ac:dyDescent="0.3">
      <c r="A54" s="2"/>
      <c r="B54" s="97">
        <v>45</v>
      </c>
      <c r="C54" s="76" t="s">
        <v>192</v>
      </c>
      <c r="D54" s="72">
        <f t="shared" si="1"/>
        <v>2001.0632000000001</v>
      </c>
      <c r="E54" s="75"/>
      <c r="F54" s="68"/>
      <c r="G54" s="72">
        <v>2001.0632000000001</v>
      </c>
      <c r="H54" s="72"/>
    </row>
    <row r="55" spans="1:8" ht="65.400000000000006" customHeight="1" x14ac:dyDescent="0.3">
      <c r="A55" s="2"/>
      <c r="B55" s="97">
        <v>46</v>
      </c>
      <c r="C55" s="76" t="s">
        <v>189</v>
      </c>
      <c r="D55" s="72">
        <f t="shared" si="1"/>
        <v>484.31817999999998</v>
      </c>
      <c r="E55" s="75"/>
      <c r="F55" s="68"/>
      <c r="G55" s="72">
        <v>484.31817999999998</v>
      </c>
      <c r="H55" s="72"/>
    </row>
    <row r="56" spans="1:8" ht="97.95" customHeight="1" x14ac:dyDescent="0.3">
      <c r="A56" s="2"/>
      <c r="B56" s="97">
        <v>47</v>
      </c>
      <c r="C56" s="76" t="s">
        <v>188</v>
      </c>
      <c r="D56" s="72">
        <f t="shared" si="1"/>
        <v>1122.80789</v>
      </c>
      <c r="E56" s="75"/>
      <c r="F56" s="68"/>
      <c r="G56" s="72">
        <v>1122.80789</v>
      </c>
      <c r="H56" s="72"/>
    </row>
    <row r="57" spans="1:8" ht="88.8" customHeight="1" x14ac:dyDescent="0.3">
      <c r="A57" s="2"/>
      <c r="B57" s="97">
        <v>48</v>
      </c>
      <c r="C57" s="76" t="s">
        <v>207</v>
      </c>
      <c r="D57" s="72">
        <f t="shared" si="1"/>
        <v>6658.7854700000007</v>
      </c>
      <c r="E57" s="75"/>
      <c r="F57" s="68"/>
      <c r="G57" s="72">
        <f>6322.14392+336.64155</f>
        <v>6658.7854700000007</v>
      </c>
      <c r="H57" s="72"/>
    </row>
    <row r="58" spans="1:8" ht="67.2" customHeight="1" x14ac:dyDescent="0.3">
      <c r="A58" s="2"/>
      <c r="B58" s="97">
        <v>49</v>
      </c>
      <c r="C58" s="76" t="s">
        <v>208</v>
      </c>
      <c r="D58" s="72">
        <f t="shared" si="1"/>
        <v>4083.9325099999996</v>
      </c>
      <c r="E58" s="75"/>
      <c r="F58" s="68"/>
      <c r="G58" s="72">
        <f>3712.66551+371.267</f>
        <v>4083.9325099999996</v>
      </c>
      <c r="H58" s="72"/>
    </row>
    <row r="59" spans="1:8" ht="56.4" customHeight="1" x14ac:dyDescent="0.3">
      <c r="A59" s="2"/>
      <c r="B59" s="97">
        <v>50</v>
      </c>
      <c r="C59" s="76" t="s">
        <v>214</v>
      </c>
      <c r="D59" s="72">
        <f t="shared" si="1"/>
        <v>1705.4649999999999</v>
      </c>
      <c r="E59" s="75"/>
      <c r="F59" s="68"/>
      <c r="G59" s="47">
        <v>1705.4649999999999</v>
      </c>
      <c r="H59" s="72"/>
    </row>
    <row r="60" spans="1:8" ht="80.400000000000006" customHeight="1" x14ac:dyDescent="0.3">
      <c r="A60" s="2"/>
      <c r="B60" s="97">
        <v>51</v>
      </c>
      <c r="C60" s="76" t="s">
        <v>249</v>
      </c>
      <c r="D60" s="72">
        <f t="shared" si="1"/>
        <v>1988.01</v>
      </c>
      <c r="E60" s="75"/>
      <c r="F60" s="68"/>
      <c r="G60" s="72">
        <v>1988.01</v>
      </c>
      <c r="H60" s="72"/>
    </row>
    <row r="61" spans="1:8" ht="50.4" customHeight="1" x14ac:dyDescent="0.3">
      <c r="A61" s="2"/>
      <c r="B61" s="97">
        <v>52</v>
      </c>
      <c r="C61" s="76" t="s">
        <v>248</v>
      </c>
      <c r="D61" s="72">
        <f t="shared" si="1"/>
        <v>921.49332000000004</v>
      </c>
      <c r="E61" s="75"/>
      <c r="F61" s="68"/>
      <c r="G61" s="72">
        <v>921.49332000000004</v>
      </c>
      <c r="H61" s="72"/>
    </row>
    <row r="62" spans="1:8" ht="50.4" customHeight="1" x14ac:dyDescent="0.3">
      <c r="A62" s="2"/>
      <c r="B62" s="97">
        <v>53</v>
      </c>
      <c r="C62" s="76" t="s">
        <v>242</v>
      </c>
      <c r="D62" s="72">
        <f t="shared" si="1"/>
        <v>1309.5</v>
      </c>
      <c r="E62" s="75"/>
      <c r="F62" s="68"/>
      <c r="G62" s="72">
        <v>1309.5</v>
      </c>
      <c r="H62" s="72"/>
    </row>
    <row r="63" spans="1:8" ht="50.4" customHeight="1" x14ac:dyDescent="0.3">
      <c r="A63" s="2"/>
      <c r="B63" s="97">
        <v>54</v>
      </c>
      <c r="C63" s="76" t="s">
        <v>234</v>
      </c>
      <c r="D63" s="72">
        <f t="shared" si="1"/>
        <v>438.90800000000002</v>
      </c>
      <c r="E63" s="75"/>
      <c r="F63" s="68"/>
      <c r="G63" s="72">
        <v>438.90800000000002</v>
      </c>
      <c r="H63" s="72"/>
    </row>
    <row r="64" spans="1:8" ht="50.4" customHeight="1" x14ac:dyDescent="0.3">
      <c r="A64" s="2"/>
      <c r="B64" s="97">
        <v>55</v>
      </c>
      <c r="C64" s="76" t="s">
        <v>235</v>
      </c>
      <c r="D64" s="72">
        <f t="shared" si="1"/>
        <v>3305.0499799999998</v>
      </c>
      <c r="E64" s="75"/>
      <c r="F64" s="68"/>
      <c r="G64" s="72">
        <v>3305.0499799999998</v>
      </c>
      <c r="H64" s="72"/>
    </row>
    <row r="65" spans="1:8" ht="78.599999999999994" customHeight="1" x14ac:dyDescent="0.3">
      <c r="A65" s="2"/>
      <c r="B65" s="97">
        <v>56</v>
      </c>
      <c r="C65" s="76" t="s">
        <v>236</v>
      </c>
      <c r="D65" s="72">
        <f t="shared" si="1"/>
        <v>1924.63321</v>
      </c>
      <c r="E65" s="75"/>
      <c r="F65" s="68"/>
      <c r="G65" s="72">
        <v>1924.63321</v>
      </c>
      <c r="H65" s="72"/>
    </row>
    <row r="66" spans="1:8" ht="78.599999999999994" customHeight="1" x14ac:dyDescent="0.3">
      <c r="A66" s="2"/>
      <c r="B66" s="97">
        <v>57</v>
      </c>
      <c r="C66" s="76" t="s">
        <v>244</v>
      </c>
      <c r="D66" s="72">
        <f t="shared" si="1"/>
        <v>249</v>
      </c>
      <c r="E66" s="75"/>
      <c r="F66" s="68"/>
      <c r="G66" s="72">
        <v>249</v>
      </c>
      <c r="H66" s="72"/>
    </row>
    <row r="67" spans="1:8" ht="78.599999999999994" customHeight="1" x14ac:dyDescent="0.3">
      <c r="A67" s="2"/>
      <c r="B67" s="97">
        <v>58</v>
      </c>
      <c r="C67" s="76" t="s">
        <v>245</v>
      </c>
      <c r="D67" s="72">
        <f t="shared" si="1"/>
        <v>1337.933</v>
      </c>
      <c r="E67" s="75"/>
      <c r="F67" s="68"/>
      <c r="G67" s="72">
        <v>1337.933</v>
      </c>
      <c r="H67" s="72"/>
    </row>
    <row r="68" spans="1:8" ht="62.4" customHeight="1" x14ac:dyDescent="0.3">
      <c r="A68" s="2"/>
      <c r="B68" s="97">
        <v>59</v>
      </c>
      <c r="C68" s="76" t="s">
        <v>246</v>
      </c>
      <c r="D68" s="72">
        <f t="shared" si="1"/>
        <v>1288.75982</v>
      </c>
      <c r="E68" s="72"/>
      <c r="F68" s="72"/>
      <c r="G68" s="72">
        <v>1288.75982</v>
      </c>
      <c r="H68" s="72"/>
    </row>
    <row r="69" spans="1:8" ht="63" customHeight="1" x14ac:dyDescent="0.3">
      <c r="A69" s="2"/>
      <c r="B69" s="97">
        <v>60</v>
      </c>
      <c r="C69" s="77" t="s">
        <v>14</v>
      </c>
      <c r="D69" s="24">
        <f t="shared" ref="D69:D87" si="2">SUM(E69:H69)</f>
        <v>37.247999999999998</v>
      </c>
      <c r="E69" s="27"/>
      <c r="F69" s="26"/>
      <c r="G69" s="25">
        <v>37.247999999999998</v>
      </c>
      <c r="H69" s="71"/>
    </row>
    <row r="70" spans="1:8" ht="66" customHeight="1" x14ac:dyDescent="0.3">
      <c r="A70" s="2"/>
      <c r="B70" s="97">
        <v>61</v>
      </c>
      <c r="C70" s="77" t="s">
        <v>218</v>
      </c>
      <c r="D70" s="24">
        <f t="shared" si="2"/>
        <v>63.744</v>
      </c>
      <c r="E70" s="27"/>
      <c r="F70" s="26"/>
      <c r="G70" s="25">
        <v>63.744</v>
      </c>
      <c r="H70" s="71"/>
    </row>
    <row r="71" spans="1:8" ht="70.95" customHeight="1" x14ac:dyDescent="0.3">
      <c r="A71" s="2"/>
      <c r="B71" s="97">
        <v>62</v>
      </c>
      <c r="C71" s="77" t="s">
        <v>67</v>
      </c>
      <c r="D71" s="24">
        <f t="shared" si="2"/>
        <v>299</v>
      </c>
      <c r="E71" s="27"/>
      <c r="F71" s="25"/>
      <c r="G71" s="25">
        <v>299</v>
      </c>
      <c r="H71" s="71"/>
    </row>
    <row r="72" spans="1:8" ht="50.4" customHeight="1" x14ac:dyDescent="0.3">
      <c r="A72" s="2"/>
      <c r="B72" s="97">
        <v>63</v>
      </c>
      <c r="C72" s="77" t="s">
        <v>68</v>
      </c>
      <c r="D72" s="24">
        <f t="shared" si="2"/>
        <v>41.201999999999998</v>
      </c>
      <c r="E72" s="27"/>
      <c r="F72" s="25"/>
      <c r="G72" s="25">
        <v>41.201999999999998</v>
      </c>
      <c r="H72" s="71"/>
    </row>
    <row r="73" spans="1:8" ht="50.4" customHeight="1" x14ac:dyDescent="0.3">
      <c r="A73" s="2"/>
      <c r="B73" s="97">
        <v>64</v>
      </c>
      <c r="C73" s="77" t="s">
        <v>227</v>
      </c>
      <c r="D73" s="24">
        <f t="shared" si="2"/>
        <v>146.02500000000001</v>
      </c>
      <c r="E73" s="27"/>
      <c r="F73" s="25"/>
      <c r="G73" s="25">
        <v>146.02500000000001</v>
      </c>
      <c r="H73" s="71"/>
    </row>
    <row r="74" spans="1:8" ht="50.4" customHeight="1" x14ac:dyDescent="0.3">
      <c r="A74" s="2"/>
      <c r="B74" s="97">
        <v>65</v>
      </c>
      <c r="C74" s="77" t="s">
        <v>228</v>
      </c>
      <c r="D74" s="24">
        <f t="shared" si="2"/>
        <v>340.72500000000002</v>
      </c>
      <c r="E74" s="27"/>
      <c r="F74" s="25"/>
      <c r="G74" s="25">
        <v>340.72500000000002</v>
      </c>
      <c r="H74" s="71"/>
    </row>
    <row r="75" spans="1:8" ht="50.4" customHeight="1" x14ac:dyDescent="0.3">
      <c r="A75" s="2"/>
      <c r="B75" s="97">
        <v>66</v>
      </c>
      <c r="C75" s="77" t="s">
        <v>77</v>
      </c>
      <c r="D75" s="24">
        <f t="shared" si="2"/>
        <v>284.89999999999998</v>
      </c>
      <c r="E75" s="27"/>
      <c r="F75" s="25"/>
      <c r="G75" s="25">
        <v>284.89999999999998</v>
      </c>
      <c r="H75" s="71"/>
    </row>
    <row r="76" spans="1:8" ht="50.4" customHeight="1" x14ac:dyDescent="0.3">
      <c r="A76" s="2"/>
      <c r="B76" s="97">
        <v>67</v>
      </c>
      <c r="C76" s="76" t="s">
        <v>92</v>
      </c>
      <c r="D76" s="24">
        <f t="shared" si="2"/>
        <v>65.509</v>
      </c>
      <c r="E76" s="40"/>
      <c r="F76" s="36"/>
      <c r="G76" s="25">
        <v>65.509</v>
      </c>
      <c r="H76" s="69"/>
    </row>
    <row r="77" spans="1:8" ht="50.4" customHeight="1" x14ac:dyDescent="0.3">
      <c r="A77" s="2"/>
      <c r="B77" s="97">
        <v>68</v>
      </c>
      <c r="C77" s="76" t="s">
        <v>93</v>
      </c>
      <c r="D77" s="24">
        <f t="shared" si="2"/>
        <v>295.05</v>
      </c>
      <c r="E77" s="40"/>
      <c r="F77" s="36"/>
      <c r="G77" s="25">
        <v>295.05</v>
      </c>
      <c r="H77" s="69"/>
    </row>
    <row r="78" spans="1:8" ht="50.4" customHeight="1" x14ac:dyDescent="0.3">
      <c r="A78" s="2"/>
      <c r="B78" s="97">
        <v>69</v>
      </c>
      <c r="C78" s="76" t="s">
        <v>179</v>
      </c>
      <c r="D78" s="24">
        <f t="shared" si="2"/>
        <v>68.39</v>
      </c>
      <c r="E78" s="40"/>
      <c r="F78" s="36"/>
      <c r="G78" s="25">
        <v>68.39</v>
      </c>
      <c r="H78" s="69"/>
    </row>
    <row r="79" spans="1:8" ht="50.4" customHeight="1" x14ac:dyDescent="0.3">
      <c r="A79" s="2"/>
      <c r="B79" s="97">
        <v>70</v>
      </c>
      <c r="C79" s="76" t="s">
        <v>112</v>
      </c>
      <c r="D79" s="24">
        <f t="shared" si="2"/>
        <v>291.334</v>
      </c>
      <c r="E79" s="40"/>
      <c r="F79" s="36"/>
      <c r="G79" s="25">
        <v>291.334</v>
      </c>
      <c r="H79" s="69"/>
    </row>
    <row r="80" spans="1:8" ht="60" customHeight="1" x14ac:dyDescent="0.3">
      <c r="A80" s="2"/>
      <c r="B80" s="97">
        <v>71</v>
      </c>
      <c r="C80" s="76" t="s">
        <v>180</v>
      </c>
      <c r="D80" s="24">
        <f t="shared" si="2"/>
        <v>256.16500000000002</v>
      </c>
      <c r="E80" s="40"/>
      <c r="F80" s="36"/>
      <c r="G80" s="25">
        <v>256.16500000000002</v>
      </c>
      <c r="H80" s="69"/>
    </row>
    <row r="81" spans="1:8" ht="50.4" customHeight="1" x14ac:dyDescent="0.3">
      <c r="A81" s="2"/>
      <c r="B81" s="97">
        <v>72</v>
      </c>
      <c r="C81" s="76" t="s">
        <v>222</v>
      </c>
      <c r="D81" s="66">
        <f t="shared" si="2"/>
        <v>226.5</v>
      </c>
      <c r="E81" s="75"/>
      <c r="F81" s="60"/>
      <c r="G81" s="25">
        <f>151.5+75</f>
        <v>226.5</v>
      </c>
      <c r="H81" s="69"/>
    </row>
    <row r="82" spans="1:8" ht="50.4" customHeight="1" x14ac:dyDescent="0.3">
      <c r="A82" s="2"/>
      <c r="B82" s="97">
        <v>73</v>
      </c>
      <c r="C82" s="76" t="s">
        <v>138</v>
      </c>
      <c r="D82" s="66">
        <f t="shared" si="2"/>
        <v>222.387</v>
      </c>
      <c r="E82" s="75"/>
      <c r="F82" s="60"/>
      <c r="G82" s="25">
        <v>222.387</v>
      </c>
      <c r="H82" s="69"/>
    </row>
    <row r="83" spans="1:8" ht="50.4" customHeight="1" x14ac:dyDescent="0.3">
      <c r="A83" s="2"/>
      <c r="B83" s="97">
        <v>74</v>
      </c>
      <c r="C83" s="76" t="s">
        <v>139</v>
      </c>
      <c r="D83" s="66">
        <f t="shared" si="2"/>
        <v>283.245</v>
      </c>
      <c r="E83" s="75"/>
      <c r="F83" s="60"/>
      <c r="G83" s="25">
        <v>283.245</v>
      </c>
      <c r="H83" s="69"/>
    </row>
    <row r="84" spans="1:8" ht="66.599999999999994" customHeight="1" x14ac:dyDescent="0.3">
      <c r="A84" s="2"/>
      <c r="B84" s="97">
        <v>75</v>
      </c>
      <c r="C84" s="76" t="s">
        <v>216</v>
      </c>
      <c r="D84" s="66">
        <f t="shared" si="2"/>
        <v>167.036</v>
      </c>
      <c r="E84" s="75"/>
      <c r="F84" s="60"/>
      <c r="G84" s="25">
        <v>167.036</v>
      </c>
      <c r="H84" s="69"/>
    </row>
    <row r="85" spans="1:8" ht="62.4" customHeight="1" x14ac:dyDescent="0.3">
      <c r="A85" s="2"/>
      <c r="B85" s="97">
        <v>76</v>
      </c>
      <c r="C85" s="76" t="s">
        <v>211</v>
      </c>
      <c r="D85" s="66">
        <f t="shared" si="2"/>
        <v>148.42699999999999</v>
      </c>
      <c r="E85" s="75"/>
      <c r="F85" s="60"/>
      <c r="G85" s="25">
        <v>148.42699999999999</v>
      </c>
      <c r="H85" s="69"/>
    </row>
    <row r="86" spans="1:8" ht="27.6" customHeight="1" x14ac:dyDescent="0.3">
      <c r="A86" s="2"/>
      <c r="B86" s="97">
        <v>77</v>
      </c>
      <c r="C86" s="76" t="s">
        <v>169</v>
      </c>
      <c r="D86" s="66">
        <f t="shared" si="2"/>
        <v>670</v>
      </c>
      <c r="E86" s="75"/>
      <c r="F86" s="60"/>
      <c r="G86" s="25">
        <f>390+280</f>
        <v>670</v>
      </c>
      <c r="H86" s="69"/>
    </row>
    <row r="87" spans="1:8" ht="99.6" customHeight="1" x14ac:dyDescent="0.3">
      <c r="A87" s="2"/>
      <c r="B87" s="97">
        <v>78</v>
      </c>
      <c r="C87" s="76" t="s">
        <v>140</v>
      </c>
      <c r="D87" s="66">
        <f t="shared" si="2"/>
        <v>290</v>
      </c>
      <c r="E87" s="75"/>
      <c r="F87" s="60"/>
      <c r="G87" s="66">
        <v>290</v>
      </c>
      <c r="H87" s="69"/>
    </row>
    <row r="88" spans="1:8" ht="38.4" customHeight="1" x14ac:dyDescent="0.3">
      <c r="A88" s="2"/>
      <c r="B88" s="97">
        <v>79</v>
      </c>
      <c r="C88" s="80" t="s">
        <v>199</v>
      </c>
      <c r="D88" s="72">
        <f t="shared" ref="D88:D92" si="3">SUM(E88:H88)</f>
        <v>388.5</v>
      </c>
      <c r="E88" s="75"/>
      <c r="F88" s="68"/>
      <c r="G88" s="72">
        <v>388.5</v>
      </c>
      <c r="H88" s="72"/>
    </row>
    <row r="89" spans="1:8" ht="38.4" customHeight="1" x14ac:dyDescent="0.3">
      <c r="A89" s="2"/>
      <c r="B89" s="100">
        <v>80</v>
      </c>
      <c r="C89" s="80" t="s">
        <v>266</v>
      </c>
      <c r="D89" s="72">
        <f t="shared" si="3"/>
        <v>490</v>
      </c>
      <c r="E89" s="75"/>
      <c r="F89" s="68"/>
      <c r="G89" s="72">
        <f>245+245</f>
        <v>490</v>
      </c>
      <c r="H89" s="72"/>
    </row>
    <row r="90" spans="1:8" ht="63.6" customHeight="1" x14ac:dyDescent="0.3">
      <c r="A90" s="2"/>
      <c r="B90" s="100">
        <v>81</v>
      </c>
      <c r="C90" s="76" t="s">
        <v>200</v>
      </c>
      <c r="D90" s="72">
        <f t="shared" si="3"/>
        <v>116.256</v>
      </c>
      <c r="E90" s="75"/>
      <c r="F90" s="68"/>
      <c r="G90" s="72">
        <v>116.256</v>
      </c>
      <c r="H90" s="72"/>
    </row>
    <row r="91" spans="1:8" ht="54" customHeight="1" x14ac:dyDescent="0.3">
      <c r="A91" s="2"/>
      <c r="B91" s="100">
        <v>82</v>
      </c>
      <c r="C91" s="76" t="s">
        <v>229</v>
      </c>
      <c r="D91" s="72">
        <f t="shared" si="3"/>
        <v>102.116</v>
      </c>
      <c r="E91" s="75"/>
      <c r="F91" s="68"/>
      <c r="G91" s="72">
        <v>102.116</v>
      </c>
      <c r="H91" s="72"/>
    </row>
    <row r="92" spans="1:8" ht="52.95" customHeight="1" x14ac:dyDescent="0.3">
      <c r="A92" s="2"/>
      <c r="B92" s="100">
        <v>83</v>
      </c>
      <c r="C92" s="76" t="s">
        <v>213</v>
      </c>
      <c r="D92" s="72">
        <f t="shared" si="3"/>
        <v>76.66</v>
      </c>
      <c r="E92" s="75"/>
      <c r="F92" s="68"/>
      <c r="G92" s="72">
        <v>76.66</v>
      </c>
      <c r="H92" s="72"/>
    </row>
    <row r="93" spans="1:8" ht="55.95" customHeight="1" x14ac:dyDescent="0.3">
      <c r="A93" s="2"/>
      <c r="B93" s="100">
        <v>84</v>
      </c>
      <c r="C93" s="76" t="s">
        <v>221</v>
      </c>
      <c r="D93" s="72">
        <f t="shared" ref="D93:D126" si="4">SUM(E93:H93)</f>
        <v>216</v>
      </c>
      <c r="E93" s="75"/>
      <c r="F93" s="68"/>
      <c r="G93" s="72">
        <v>216</v>
      </c>
      <c r="H93" s="72"/>
    </row>
    <row r="94" spans="1:8" ht="48.6" customHeight="1" x14ac:dyDescent="0.3">
      <c r="A94" s="2"/>
      <c r="B94" s="100">
        <v>85</v>
      </c>
      <c r="C94" s="76" t="s">
        <v>219</v>
      </c>
      <c r="D94" s="72">
        <f t="shared" si="4"/>
        <v>988.5</v>
      </c>
      <c r="E94" s="75"/>
      <c r="F94" s="68"/>
      <c r="G94" s="72">
        <f>592.5+396</f>
        <v>988.5</v>
      </c>
      <c r="H94" s="72"/>
    </row>
    <row r="95" spans="1:8" ht="60" customHeight="1" x14ac:dyDescent="0.3">
      <c r="A95" s="2"/>
      <c r="B95" s="100">
        <v>86</v>
      </c>
      <c r="C95" s="76" t="s">
        <v>220</v>
      </c>
      <c r="D95" s="72">
        <f t="shared" si="4"/>
        <v>996</v>
      </c>
      <c r="E95" s="75"/>
      <c r="F95" s="68"/>
      <c r="G95" s="72">
        <f>597+399</f>
        <v>996</v>
      </c>
      <c r="H95" s="72"/>
    </row>
    <row r="96" spans="1:8" ht="54.6" customHeight="1" x14ac:dyDescent="0.3">
      <c r="A96" s="2"/>
      <c r="B96" s="100">
        <v>87</v>
      </c>
      <c r="C96" s="76" t="s">
        <v>230</v>
      </c>
      <c r="D96" s="72">
        <f t="shared" si="4"/>
        <v>127.458</v>
      </c>
      <c r="E96" s="75"/>
      <c r="F96" s="68"/>
      <c r="G96" s="72">
        <v>127.458</v>
      </c>
      <c r="H96" s="72"/>
    </row>
    <row r="97" spans="1:8" ht="54.6" customHeight="1" x14ac:dyDescent="0.3">
      <c r="A97" s="2"/>
      <c r="B97" s="100">
        <v>88</v>
      </c>
      <c r="C97" s="76" t="s">
        <v>232</v>
      </c>
      <c r="D97" s="72">
        <f t="shared" si="4"/>
        <v>386.483</v>
      </c>
      <c r="E97" s="75"/>
      <c r="F97" s="68"/>
      <c r="G97" s="72">
        <v>386.483</v>
      </c>
      <c r="H97" s="72"/>
    </row>
    <row r="98" spans="1:8" ht="28.2" customHeight="1" x14ac:dyDescent="0.3">
      <c r="A98" s="2"/>
      <c r="B98" s="100">
        <v>89</v>
      </c>
      <c r="C98" s="76" t="s">
        <v>231</v>
      </c>
      <c r="D98" s="72">
        <f t="shared" si="4"/>
        <v>97</v>
      </c>
      <c r="E98" s="75"/>
      <c r="F98" s="68"/>
      <c r="G98" s="72">
        <v>97</v>
      </c>
      <c r="H98" s="72"/>
    </row>
    <row r="99" spans="1:8" ht="43.95" customHeight="1" x14ac:dyDescent="0.3">
      <c r="A99" s="2"/>
      <c r="B99" s="100">
        <v>90</v>
      </c>
      <c r="C99" s="76" t="s">
        <v>238</v>
      </c>
      <c r="D99" s="72">
        <f t="shared" si="4"/>
        <v>125.63500000000001</v>
      </c>
      <c r="E99" s="75"/>
      <c r="F99" s="68"/>
      <c r="G99" s="72">
        <v>125.63500000000001</v>
      </c>
      <c r="H99" s="72"/>
    </row>
    <row r="100" spans="1:8" ht="43.95" customHeight="1" x14ac:dyDescent="0.3">
      <c r="A100" s="2"/>
      <c r="B100" s="100">
        <v>91</v>
      </c>
      <c r="C100" s="76" t="s">
        <v>256</v>
      </c>
      <c r="D100" s="72">
        <f t="shared" si="4"/>
        <v>581.51800000000003</v>
      </c>
      <c r="E100" s="75"/>
      <c r="F100" s="68"/>
      <c r="G100" s="72">
        <v>581.51800000000003</v>
      </c>
      <c r="H100" s="72"/>
    </row>
    <row r="101" spans="1:8" ht="43.95" customHeight="1" x14ac:dyDescent="0.3">
      <c r="A101" s="2"/>
      <c r="B101" s="100">
        <v>92</v>
      </c>
      <c r="C101" s="76" t="s">
        <v>254</v>
      </c>
      <c r="D101" s="72">
        <f t="shared" si="4"/>
        <v>342.767</v>
      </c>
      <c r="E101" s="75"/>
      <c r="F101" s="68"/>
      <c r="G101" s="72">
        <v>342.767</v>
      </c>
      <c r="H101" s="72"/>
    </row>
    <row r="102" spans="1:8" ht="31.2" customHeight="1" x14ac:dyDescent="0.3">
      <c r="A102" s="2"/>
      <c r="B102" s="100">
        <v>93</v>
      </c>
      <c r="C102" s="76" t="s">
        <v>255</v>
      </c>
      <c r="D102" s="72">
        <f t="shared" si="4"/>
        <v>218.4</v>
      </c>
      <c r="E102" s="75"/>
      <c r="F102" s="68"/>
      <c r="G102" s="72">
        <v>218.4</v>
      </c>
      <c r="H102" s="72"/>
    </row>
    <row r="103" spans="1:8" ht="27.6" customHeight="1" x14ac:dyDescent="0.3">
      <c r="A103" s="2"/>
      <c r="B103" s="100">
        <v>94</v>
      </c>
      <c r="C103" s="76" t="s">
        <v>253</v>
      </c>
      <c r="D103" s="72">
        <f t="shared" si="4"/>
        <v>294</v>
      </c>
      <c r="E103" s="75"/>
      <c r="F103" s="68"/>
      <c r="G103" s="72">
        <v>294</v>
      </c>
      <c r="H103" s="72"/>
    </row>
    <row r="104" spans="1:8" ht="66" customHeight="1" x14ac:dyDescent="0.3">
      <c r="A104" s="2"/>
      <c r="B104" s="100">
        <v>95</v>
      </c>
      <c r="C104" s="76" t="s">
        <v>251</v>
      </c>
      <c r="D104" s="72">
        <f t="shared" si="4"/>
        <v>119.63</v>
      </c>
      <c r="E104" s="75"/>
      <c r="F104" s="68"/>
      <c r="G104" s="72">
        <v>119.63</v>
      </c>
      <c r="H104" s="72"/>
    </row>
    <row r="105" spans="1:8" ht="66" customHeight="1" x14ac:dyDescent="0.3">
      <c r="A105" s="2"/>
      <c r="B105" s="100">
        <v>96</v>
      </c>
      <c r="C105" s="76" t="s">
        <v>263</v>
      </c>
      <c r="D105" s="72">
        <f t="shared" si="4"/>
        <v>197.21600000000001</v>
      </c>
      <c r="E105" s="75"/>
      <c r="F105" s="68"/>
      <c r="G105" s="72">
        <v>197.21600000000001</v>
      </c>
      <c r="H105" s="72"/>
    </row>
    <row r="106" spans="1:8" ht="66" customHeight="1" x14ac:dyDescent="0.3">
      <c r="A106" s="2"/>
      <c r="B106" s="100">
        <v>97</v>
      </c>
      <c r="C106" s="76" t="s">
        <v>265</v>
      </c>
      <c r="D106" s="72">
        <f t="shared" si="4"/>
        <v>256</v>
      </c>
      <c r="E106" s="75"/>
      <c r="F106" s="68"/>
      <c r="G106" s="72">
        <v>256</v>
      </c>
      <c r="H106" s="72"/>
    </row>
    <row r="107" spans="1:8" ht="66" customHeight="1" x14ac:dyDescent="0.3">
      <c r="A107" s="2"/>
      <c r="B107" s="100">
        <v>98</v>
      </c>
      <c r="C107" s="76" t="s">
        <v>267</v>
      </c>
      <c r="D107" s="72">
        <f t="shared" si="4"/>
        <v>166.244</v>
      </c>
      <c r="E107" s="75"/>
      <c r="F107" s="68"/>
      <c r="G107" s="72">
        <v>166.244</v>
      </c>
      <c r="H107" s="72"/>
    </row>
    <row r="108" spans="1:8" ht="76.95" customHeight="1" x14ac:dyDescent="0.3">
      <c r="A108" s="2"/>
      <c r="B108" s="100">
        <v>99</v>
      </c>
      <c r="C108" s="76" t="s">
        <v>268</v>
      </c>
      <c r="D108" s="72">
        <f t="shared" si="4"/>
        <v>212.37799999999999</v>
      </c>
      <c r="E108" s="75"/>
      <c r="F108" s="68"/>
      <c r="G108" s="72">
        <f>140.97+71.408</f>
        <v>212.37799999999999</v>
      </c>
      <c r="H108" s="72"/>
    </row>
    <row r="109" spans="1:8" ht="70.95" customHeight="1" x14ac:dyDescent="0.3">
      <c r="A109" s="2"/>
      <c r="B109" s="100">
        <v>100</v>
      </c>
      <c r="C109" s="76" t="s">
        <v>269</v>
      </c>
      <c r="D109" s="72">
        <f t="shared" si="4"/>
        <v>312.755</v>
      </c>
      <c r="E109" s="75"/>
      <c r="F109" s="68"/>
      <c r="G109" s="72">
        <v>312.755</v>
      </c>
      <c r="H109" s="72"/>
    </row>
    <row r="110" spans="1:8" ht="70.95" customHeight="1" x14ac:dyDescent="0.3">
      <c r="A110" s="2"/>
      <c r="B110" s="100">
        <v>101</v>
      </c>
      <c r="C110" s="76" t="s">
        <v>272</v>
      </c>
      <c r="D110" s="72">
        <f t="shared" si="4"/>
        <v>378.548</v>
      </c>
      <c r="E110" s="75"/>
      <c r="F110" s="68"/>
      <c r="G110" s="72">
        <v>378.548</v>
      </c>
      <c r="H110" s="72"/>
    </row>
    <row r="111" spans="1:8" ht="70.95" customHeight="1" x14ac:dyDescent="0.3">
      <c r="A111" s="2"/>
      <c r="B111" s="100">
        <v>102</v>
      </c>
      <c r="C111" s="76" t="s">
        <v>273</v>
      </c>
      <c r="D111" s="72">
        <f t="shared" si="4"/>
        <v>475.54500000000002</v>
      </c>
      <c r="E111" s="75"/>
      <c r="F111" s="68"/>
      <c r="G111" s="72">
        <v>475.54500000000002</v>
      </c>
      <c r="H111" s="72"/>
    </row>
    <row r="112" spans="1:8" ht="51" customHeight="1" x14ac:dyDescent="0.3">
      <c r="A112" s="2"/>
      <c r="B112" s="100">
        <v>103</v>
      </c>
      <c r="C112" s="76" t="s">
        <v>274</v>
      </c>
      <c r="D112" s="72">
        <f t="shared" si="4"/>
        <v>366.86900000000003</v>
      </c>
      <c r="E112" s="75"/>
      <c r="F112" s="68"/>
      <c r="G112" s="72">
        <v>366.86900000000003</v>
      </c>
      <c r="H112" s="72"/>
    </row>
    <row r="113" spans="1:8" ht="44.4" customHeight="1" x14ac:dyDescent="0.3">
      <c r="A113" s="2"/>
      <c r="B113" s="100">
        <v>104</v>
      </c>
      <c r="C113" s="76" t="s">
        <v>275</v>
      </c>
      <c r="D113" s="72">
        <f t="shared" si="4"/>
        <v>594.86300000000006</v>
      </c>
      <c r="E113" s="75"/>
      <c r="F113" s="68"/>
      <c r="G113" s="72">
        <v>594.86300000000006</v>
      </c>
      <c r="H113" s="72"/>
    </row>
    <row r="114" spans="1:8" ht="45.6" customHeight="1" x14ac:dyDescent="0.3">
      <c r="A114" s="2"/>
      <c r="B114" s="100">
        <v>105</v>
      </c>
      <c r="C114" s="76" t="s">
        <v>276</v>
      </c>
      <c r="D114" s="72">
        <f t="shared" si="4"/>
        <v>193.00800000000001</v>
      </c>
      <c r="E114" s="75"/>
      <c r="F114" s="68"/>
      <c r="G114" s="72">
        <v>193.00800000000001</v>
      </c>
      <c r="H114" s="72"/>
    </row>
    <row r="115" spans="1:8" ht="42.6" customHeight="1" x14ac:dyDescent="0.3">
      <c r="A115" s="2"/>
      <c r="B115" s="100">
        <v>106</v>
      </c>
      <c r="C115" s="76" t="s">
        <v>277</v>
      </c>
      <c r="D115" s="72">
        <f t="shared" si="4"/>
        <v>292.86</v>
      </c>
      <c r="E115" s="75"/>
      <c r="F115" s="68"/>
      <c r="G115" s="72">
        <v>292.86</v>
      </c>
      <c r="H115" s="72"/>
    </row>
    <row r="116" spans="1:8" ht="43.8" customHeight="1" x14ac:dyDescent="0.3">
      <c r="A116" s="2"/>
      <c r="B116" s="100">
        <v>107</v>
      </c>
      <c r="C116" s="76" t="s">
        <v>278</v>
      </c>
      <c r="D116" s="72">
        <f t="shared" si="4"/>
        <v>109.861</v>
      </c>
      <c r="E116" s="75"/>
      <c r="F116" s="68"/>
      <c r="G116" s="72">
        <v>109.861</v>
      </c>
      <c r="H116" s="72"/>
    </row>
    <row r="117" spans="1:8" ht="39" customHeight="1" x14ac:dyDescent="0.3">
      <c r="A117" s="2"/>
      <c r="B117" s="100">
        <v>108</v>
      </c>
      <c r="C117" s="76" t="s">
        <v>286</v>
      </c>
      <c r="D117" s="72">
        <f t="shared" si="4"/>
        <v>63.807000000000002</v>
      </c>
      <c r="E117" s="75"/>
      <c r="F117" s="68"/>
      <c r="G117" s="72">
        <v>63.807000000000002</v>
      </c>
      <c r="H117" s="72"/>
    </row>
    <row r="118" spans="1:8" ht="49.8" customHeight="1" x14ac:dyDescent="0.3">
      <c r="A118" s="2"/>
      <c r="B118" s="100">
        <v>109</v>
      </c>
      <c r="C118" s="76" t="s">
        <v>279</v>
      </c>
      <c r="D118" s="72">
        <f t="shared" si="4"/>
        <v>100</v>
      </c>
      <c r="E118" s="75"/>
      <c r="F118" s="68"/>
      <c r="G118" s="72">
        <v>100</v>
      </c>
      <c r="H118" s="72"/>
    </row>
    <row r="119" spans="1:8" ht="72.599999999999994" customHeight="1" x14ac:dyDescent="0.3">
      <c r="A119" s="2"/>
      <c r="B119" s="100">
        <v>110</v>
      </c>
      <c r="C119" s="76" t="s">
        <v>280</v>
      </c>
      <c r="D119" s="72">
        <f t="shared" si="4"/>
        <v>450</v>
      </c>
      <c r="E119" s="75"/>
      <c r="F119" s="68"/>
      <c r="G119" s="72">
        <v>450</v>
      </c>
      <c r="H119" s="72"/>
    </row>
    <row r="120" spans="1:8" ht="72.599999999999994" customHeight="1" x14ac:dyDescent="0.3">
      <c r="A120" s="2"/>
      <c r="B120" s="100">
        <v>111</v>
      </c>
      <c r="C120" s="76" t="s">
        <v>282</v>
      </c>
      <c r="D120" s="72">
        <f t="shared" si="4"/>
        <v>549</v>
      </c>
      <c r="E120" s="75"/>
      <c r="F120" s="68"/>
      <c r="G120" s="72">
        <v>549</v>
      </c>
      <c r="H120" s="72"/>
    </row>
    <row r="121" spans="1:8" ht="42.6" customHeight="1" x14ac:dyDescent="0.3">
      <c r="A121" s="2"/>
      <c r="B121" s="100">
        <v>112</v>
      </c>
      <c r="C121" s="76" t="s">
        <v>284</v>
      </c>
      <c r="D121" s="72">
        <f t="shared" si="4"/>
        <v>195.64459000000002</v>
      </c>
      <c r="E121" s="75"/>
      <c r="F121" s="68"/>
      <c r="G121" s="72">
        <f>16.199+179.44559</f>
        <v>195.64459000000002</v>
      </c>
      <c r="H121" s="72"/>
    </row>
    <row r="122" spans="1:8" ht="64.8" customHeight="1" x14ac:dyDescent="0.3">
      <c r="A122" s="2"/>
      <c r="B122" s="100">
        <v>113</v>
      </c>
      <c r="C122" s="76" t="s">
        <v>283</v>
      </c>
      <c r="D122" s="72">
        <f t="shared" si="4"/>
        <v>660.84040000000005</v>
      </c>
      <c r="E122" s="75"/>
      <c r="F122" s="68"/>
      <c r="G122" s="72">
        <v>660.84040000000005</v>
      </c>
      <c r="H122" s="72"/>
    </row>
    <row r="123" spans="1:8" ht="83.4" customHeight="1" x14ac:dyDescent="0.3">
      <c r="A123" s="2"/>
      <c r="B123" s="100">
        <v>114</v>
      </c>
      <c r="C123" s="76" t="s">
        <v>287</v>
      </c>
      <c r="D123" s="72">
        <f t="shared" si="4"/>
        <v>828.5</v>
      </c>
      <c r="E123" s="75"/>
      <c r="F123" s="68"/>
      <c r="G123" s="72">
        <v>828.5</v>
      </c>
      <c r="H123" s="72"/>
    </row>
    <row r="124" spans="1:8" ht="56.4" customHeight="1" x14ac:dyDescent="0.3">
      <c r="A124" s="2"/>
      <c r="B124" s="100">
        <v>115</v>
      </c>
      <c r="C124" s="76" t="s">
        <v>264</v>
      </c>
      <c r="D124" s="72">
        <f t="shared" si="4"/>
        <v>296.86185</v>
      </c>
      <c r="E124" s="75"/>
      <c r="F124" s="68"/>
      <c r="G124" s="72">
        <v>296.86185</v>
      </c>
      <c r="H124" s="72"/>
    </row>
    <row r="125" spans="1:8" ht="99.6" customHeight="1" x14ac:dyDescent="0.3">
      <c r="A125" s="2"/>
      <c r="B125" s="100">
        <v>116</v>
      </c>
      <c r="C125" s="76" t="s">
        <v>288</v>
      </c>
      <c r="D125" s="72">
        <f t="shared" si="4"/>
        <v>712.45943999999997</v>
      </c>
      <c r="E125" s="75"/>
      <c r="F125" s="68"/>
      <c r="G125" s="72">
        <v>712.45943999999997</v>
      </c>
      <c r="H125" s="72"/>
    </row>
    <row r="126" spans="1:8" ht="78" customHeight="1" x14ac:dyDescent="0.3">
      <c r="A126" s="2"/>
      <c r="B126" s="100">
        <v>117</v>
      </c>
      <c r="C126" s="76" t="s">
        <v>262</v>
      </c>
      <c r="D126" s="72">
        <f t="shared" si="4"/>
        <v>884.48400000000004</v>
      </c>
      <c r="E126" s="75"/>
      <c r="F126" s="68"/>
      <c r="G126" s="47">
        <f>853.5+30.984</f>
        <v>884.48400000000004</v>
      </c>
      <c r="H126" s="72"/>
    </row>
    <row r="127" spans="1:8" ht="31.95" customHeight="1" x14ac:dyDescent="0.3">
      <c r="A127" s="2"/>
      <c r="B127" s="41"/>
      <c r="C127" s="42" t="s">
        <v>4</v>
      </c>
      <c r="D127" s="43">
        <f t="shared" ref="D127:F127" si="5">SUM(D10:D126)</f>
        <v>106783.63256599997</v>
      </c>
      <c r="E127" s="43">
        <f t="shared" si="5"/>
        <v>0</v>
      </c>
      <c r="F127" s="43">
        <f t="shared" si="5"/>
        <v>967.00059999999996</v>
      </c>
      <c r="G127" s="43">
        <f>SUM(G10:G126)</f>
        <v>105816.63196599997</v>
      </c>
      <c r="H127" s="101">
        <f t="shared" ref="H127" si="6">SUM(H10:H126)</f>
        <v>0</v>
      </c>
    </row>
    <row r="128" spans="1:8" ht="26.4" customHeight="1" x14ac:dyDescent="0.3">
      <c r="A128" s="2"/>
      <c r="B128" s="113" t="s">
        <v>70</v>
      </c>
      <c r="C128" s="114"/>
      <c r="D128" s="114"/>
      <c r="E128" s="114"/>
      <c r="F128" s="114"/>
      <c r="G128" s="114"/>
      <c r="H128" s="115"/>
    </row>
    <row r="129" spans="1:8" ht="58.2" customHeight="1" x14ac:dyDescent="0.3">
      <c r="A129" s="2"/>
      <c r="B129" s="22">
        <v>1</v>
      </c>
      <c r="C129" s="77" t="s">
        <v>22</v>
      </c>
      <c r="D129" s="24">
        <f>SUM(E129:H129)</f>
        <v>706.92318</v>
      </c>
      <c r="E129" s="27"/>
      <c r="F129" s="26"/>
      <c r="G129" s="25">
        <v>706.92318</v>
      </c>
      <c r="H129" s="71"/>
    </row>
    <row r="130" spans="1:8" ht="67.2" customHeight="1" x14ac:dyDescent="0.3">
      <c r="A130" s="2"/>
      <c r="B130" s="22">
        <v>2</v>
      </c>
      <c r="C130" s="77" t="s">
        <v>23</v>
      </c>
      <c r="D130" s="24">
        <f t="shared" ref="D130:D141" si="7">SUM(E130:H130)</f>
        <v>692.78200000000004</v>
      </c>
      <c r="E130" s="27"/>
      <c r="F130" s="26"/>
      <c r="G130" s="25">
        <v>692.78200000000004</v>
      </c>
      <c r="H130" s="71"/>
    </row>
    <row r="131" spans="1:8" ht="60.6" customHeight="1" x14ac:dyDescent="0.3">
      <c r="A131" s="2"/>
      <c r="B131" s="22">
        <v>3</v>
      </c>
      <c r="C131" s="77" t="s">
        <v>16</v>
      </c>
      <c r="D131" s="24">
        <f t="shared" si="7"/>
        <v>776.37580000000003</v>
      </c>
      <c r="E131" s="27"/>
      <c r="F131" s="26"/>
      <c r="G131" s="25">
        <v>776.37580000000003</v>
      </c>
      <c r="H131" s="71"/>
    </row>
    <row r="132" spans="1:8" ht="70.2" customHeight="1" x14ac:dyDescent="0.3">
      <c r="A132" s="2"/>
      <c r="B132" s="22">
        <v>4</v>
      </c>
      <c r="C132" s="77" t="s">
        <v>15</v>
      </c>
      <c r="D132" s="24">
        <f t="shared" si="7"/>
        <v>896.46001999999999</v>
      </c>
      <c r="E132" s="27"/>
      <c r="F132" s="26"/>
      <c r="G132" s="25">
        <v>896.46001999999999</v>
      </c>
      <c r="H132" s="71"/>
    </row>
    <row r="133" spans="1:8" ht="58.95" customHeight="1" x14ac:dyDescent="0.3">
      <c r="A133" s="2"/>
      <c r="B133" s="22">
        <v>5</v>
      </c>
      <c r="C133" s="77" t="s">
        <v>17</v>
      </c>
      <c r="D133" s="24">
        <f t="shared" si="7"/>
        <v>1443.962</v>
      </c>
      <c r="E133" s="27"/>
      <c r="F133" s="26"/>
      <c r="G133" s="25">
        <v>1443.962</v>
      </c>
      <c r="H133" s="71"/>
    </row>
    <row r="134" spans="1:8" ht="58.2" customHeight="1" x14ac:dyDescent="0.3">
      <c r="A134" s="2"/>
      <c r="B134" s="22">
        <v>6</v>
      </c>
      <c r="C134" s="77" t="s">
        <v>21</v>
      </c>
      <c r="D134" s="24">
        <f t="shared" si="7"/>
        <v>565.12847999999997</v>
      </c>
      <c r="E134" s="27"/>
      <c r="F134" s="26"/>
      <c r="G134" s="25">
        <v>565.12847999999997</v>
      </c>
      <c r="H134" s="71"/>
    </row>
    <row r="135" spans="1:8" ht="64.2" customHeight="1" x14ac:dyDescent="0.3">
      <c r="A135" s="2"/>
      <c r="B135" s="22">
        <v>7</v>
      </c>
      <c r="C135" s="77" t="s">
        <v>20</v>
      </c>
      <c r="D135" s="24">
        <f t="shared" si="7"/>
        <v>966.50978999999995</v>
      </c>
      <c r="E135" s="27"/>
      <c r="F135" s="26"/>
      <c r="G135" s="25">
        <v>966.50978999999995</v>
      </c>
      <c r="H135" s="71"/>
    </row>
    <row r="136" spans="1:8" ht="55.2" customHeight="1" x14ac:dyDescent="0.3">
      <c r="A136" s="2"/>
      <c r="B136" s="22">
        <v>8</v>
      </c>
      <c r="C136" s="77" t="s">
        <v>65</v>
      </c>
      <c r="D136" s="24">
        <f t="shared" si="7"/>
        <v>703.33</v>
      </c>
      <c r="E136" s="27"/>
      <c r="F136" s="25"/>
      <c r="G136" s="25">
        <v>703.33</v>
      </c>
      <c r="H136" s="71"/>
    </row>
    <row r="137" spans="1:8" ht="36.6" customHeight="1" x14ac:dyDescent="0.3">
      <c r="A137" s="2"/>
      <c r="B137" s="22">
        <v>9</v>
      </c>
      <c r="C137" s="76" t="s">
        <v>132</v>
      </c>
      <c r="D137" s="24">
        <f t="shared" si="7"/>
        <v>1654.06511</v>
      </c>
      <c r="E137" s="40"/>
      <c r="F137" s="36"/>
      <c r="G137" s="25">
        <v>1654.06511</v>
      </c>
      <c r="H137" s="69"/>
    </row>
    <row r="138" spans="1:8" ht="67.95" customHeight="1" x14ac:dyDescent="0.3">
      <c r="A138" s="2"/>
      <c r="B138" s="22">
        <v>10</v>
      </c>
      <c r="C138" s="76" t="s">
        <v>101</v>
      </c>
      <c r="D138" s="24">
        <f t="shared" si="7"/>
        <v>2475.8420500000002</v>
      </c>
      <c r="E138" s="40"/>
      <c r="F138" s="36"/>
      <c r="G138" s="25">
        <v>2475.8420500000002</v>
      </c>
      <c r="H138" s="69"/>
    </row>
    <row r="139" spans="1:8" ht="65.400000000000006" customHeight="1" x14ac:dyDescent="0.3">
      <c r="A139" s="2"/>
      <c r="B139" s="22">
        <v>11</v>
      </c>
      <c r="C139" s="76" t="s">
        <v>124</v>
      </c>
      <c r="D139" s="24">
        <f t="shared" si="7"/>
        <v>1495.9728</v>
      </c>
      <c r="E139" s="40"/>
      <c r="F139" s="36"/>
      <c r="G139" s="25">
        <v>1495.9728</v>
      </c>
      <c r="H139" s="69"/>
    </row>
    <row r="140" spans="1:8" ht="65.400000000000006" customHeight="1" x14ac:dyDescent="0.3">
      <c r="A140" s="2"/>
      <c r="B140" s="22">
        <v>12</v>
      </c>
      <c r="C140" s="76" t="s">
        <v>137</v>
      </c>
      <c r="D140" s="66">
        <f t="shared" si="7"/>
        <v>562.02700000000004</v>
      </c>
      <c r="E140" s="67"/>
      <c r="F140" s="68"/>
      <c r="G140" s="25">
        <v>562.02700000000004</v>
      </c>
      <c r="H140" s="69"/>
    </row>
    <row r="141" spans="1:8" ht="52.2" customHeight="1" x14ac:dyDescent="0.3">
      <c r="A141" s="2"/>
      <c r="B141" s="22">
        <v>13</v>
      </c>
      <c r="C141" s="76" t="s">
        <v>136</v>
      </c>
      <c r="D141" s="66">
        <f t="shared" si="7"/>
        <v>767.09876999999994</v>
      </c>
      <c r="E141" s="67"/>
      <c r="F141" s="68"/>
      <c r="G141" s="25">
        <v>767.09876999999994</v>
      </c>
      <c r="H141" s="69"/>
    </row>
    <row r="142" spans="1:8" ht="70.95" customHeight="1" x14ac:dyDescent="0.3">
      <c r="A142" s="2"/>
      <c r="B142" s="22">
        <v>14</v>
      </c>
      <c r="C142" s="76" t="s">
        <v>181</v>
      </c>
      <c r="D142" s="72">
        <f t="shared" ref="D142:D149" si="8">SUM(E142:H142)</f>
        <v>569.22734000000003</v>
      </c>
      <c r="E142" s="75"/>
      <c r="F142" s="60"/>
      <c r="G142" s="25">
        <v>569.22734000000003</v>
      </c>
      <c r="H142" s="72"/>
    </row>
    <row r="143" spans="1:8" ht="70.95" customHeight="1" x14ac:dyDescent="0.3">
      <c r="A143" s="2"/>
      <c r="B143" s="22">
        <v>15</v>
      </c>
      <c r="C143" s="76" t="s">
        <v>212</v>
      </c>
      <c r="D143" s="72">
        <f>SUM(E143:H143)</f>
        <v>597.41300000000001</v>
      </c>
      <c r="E143" s="75"/>
      <c r="F143" s="60"/>
      <c r="G143" s="36">
        <v>597.41300000000001</v>
      </c>
      <c r="H143" s="72"/>
    </row>
    <row r="144" spans="1:8" ht="70.95" customHeight="1" x14ac:dyDescent="0.3">
      <c r="A144" s="2"/>
      <c r="B144" s="100">
        <v>16</v>
      </c>
      <c r="C144" s="76" t="s">
        <v>237</v>
      </c>
      <c r="D144" s="72">
        <f t="shared" si="8"/>
        <v>1129</v>
      </c>
      <c r="E144" s="75"/>
      <c r="F144" s="68"/>
      <c r="G144" s="72">
        <v>1129</v>
      </c>
      <c r="H144" s="72"/>
    </row>
    <row r="145" spans="1:8" ht="70.95" customHeight="1" x14ac:dyDescent="0.3">
      <c r="A145" s="2"/>
      <c r="B145" s="100">
        <v>17</v>
      </c>
      <c r="C145" s="76" t="s">
        <v>250</v>
      </c>
      <c r="D145" s="72">
        <f>SUM(E145:H145)</f>
        <v>599.89800000000002</v>
      </c>
      <c r="E145" s="75"/>
      <c r="F145" s="68"/>
      <c r="G145" s="72">
        <v>599.89800000000002</v>
      </c>
      <c r="H145" s="72"/>
    </row>
    <row r="146" spans="1:8" ht="70.95" customHeight="1" x14ac:dyDescent="0.3">
      <c r="A146" s="2"/>
      <c r="B146" s="100">
        <v>18</v>
      </c>
      <c r="C146" s="76" t="s">
        <v>240</v>
      </c>
      <c r="D146" s="72">
        <f t="shared" si="8"/>
        <v>599</v>
      </c>
      <c r="E146" s="75"/>
      <c r="F146" s="68"/>
      <c r="G146" s="72">
        <v>599</v>
      </c>
      <c r="H146" s="72"/>
    </row>
    <row r="147" spans="1:8" ht="77.400000000000006" customHeight="1" x14ac:dyDescent="0.3">
      <c r="A147" s="2"/>
      <c r="B147" s="100">
        <v>19</v>
      </c>
      <c r="C147" s="76" t="s">
        <v>241</v>
      </c>
      <c r="D147" s="72">
        <f t="shared" si="8"/>
        <v>599</v>
      </c>
      <c r="E147" s="75"/>
      <c r="F147" s="68"/>
      <c r="G147" s="72">
        <v>599</v>
      </c>
      <c r="H147" s="72"/>
    </row>
    <row r="148" spans="1:8" ht="77.400000000000006" customHeight="1" x14ac:dyDescent="0.3">
      <c r="A148" s="2"/>
      <c r="B148" s="100">
        <v>20</v>
      </c>
      <c r="C148" s="76" t="s">
        <v>289</v>
      </c>
      <c r="D148" s="72">
        <f t="shared" si="8"/>
        <v>394.63099999999997</v>
      </c>
      <c r="E148" s="75"/>
      <c r="F148" s="68"/>
      <c r="G148" s="72">
        <v>394.63099999999997</v>
      </c>
      <c r="H148" s="72"/>
    </row>
    <row r="149" spans="1:8" ht="77.400000000000006" customHeight="1" x14ac:dyDescent="0.3">
      <c r="A149" s="2"/>
      <c r="B149" s="100">
        <v>21</v>
      </c>
      <c r="C149" s="76" t="s">
        <v>271</v>
      </c>
      <c r="D149" s="72">
        <f t="shared" si="8"/>
        <v>561.36599999999999</v>
      </c>
      <c r="E149" s="75"/>
      <c r="F149" s="68"/>
      <c r="G149" s="72">
        <v>561.36599999999999</v>
      </c>
      <c r="H149" s="72"/>
    </row>
    <row r="150" spans="1:8" ht="38.4" customHeight="1" x14ac:dyDescent="0.35">
      <c r="A150" s="2"/>
      <c r="B150" s="21"/>
      <c r="C150" s="21" t="s">
        <v>71</v>
      </c>
      <c r="D150" s="43">
        <f>SUM(D129:D149)</f>
        <v>18756.012340000001</v>
      </c>
      <c r="E150" s="43">
        <f t="shared" ref="E150:H150" si="9">SUM(E129:E149)</f>
        <v>0</v>
      </c>
      <c r="F150" s="43">
        <f t="shared" si="9"/>
        <v>0</v>
      </c>
      <c r="G150" s="43">
        <f t="shared" si="9"/>
        <v>18756.012340000001</v>
      </c>
      <c r="H150" s="101">
        <f t="shared" si="9"/>
        <v>0</v>
      </c>
    </row>
    <row r="151" spans="1:8" ht="32.4" customHeight="1" x14ac:dyDescent="0.3">
      <c r="B151" s="28"/>
      <c r="C151" s="44" t="s">
        <v>40</v>
      </c>
      <c r="D151" s="45">
        <f>D127+D150</f>
        <v>125539.64490599997</v>
      </c>
      <c r="E151" s="45">
        <f>E127+E150</f>
        <v>0</v>
      </c>
      <c r="F151" s="45">
        <f>F127+F150</f>
        <v>967.00059999999996</v>
      </c>
      <c r="G151" s="45">
        <f>G150+G127</f>
        <v>124572.64430599997</v>
      </c>
      <c r="H151" s="102">
        <f>H127+H150</f>
        <v>0</v>
      </c>
    </row>
    <row r="152" spans="1:8" ht="21.6" customHeight="1" x14ac:dyDescent="0.3">
      <c r="B152" s="113" t="s">
        <v>36</v>
      </c>
      <c r="C152" s="122"/>
      <c r="D152" s="122"/>
      <c r="E152" s="122"/>
      <c r="F152" s="122"/>
      <c r="G152" s="122"/>
      <c r="H152" s="123"/>
    </row>
    <row r="153" spans="1:8" ht="78" x14ac:dyDescent="0.3">
      <c r="B153" s="29">
        <v>1</v>
      </c>
      <c r="C153" s="77" t="s">
        <v>25</v>
      </c>
      <c r="D153" s="24">
        <f>SUM(E153:H153)</f>
        <v>1374.41697</v>
      </c>
      <c r="E153" s="24"/>
      <c r="F153" s="26"/>
      <c r="G153" s="25">
        <v>1374.41697</v>
      </c>
      <c r="H153" s="71"/>
    </row>
    <row r="154" spans="1:8" ht="46.8" x14ac:dyDescent="0.3">
      <c r="B154" s="22">
        <v>2</v>
      </c>
      <c r="C154" s="77" t="s">
        <v>94</v>
      </c>
      <c r="D154" s="24">
        <f t="shared" ref="D154:D172" si="10">SUM(E154:H154)</f>
        <v>180.05314999999999</v>
      </c>
      <c r="E154" s="27"/>
      <c r="F154" s="26"/>
      <c r="G154" s="32">
        <v>180.05314999999999</v>
      </c>
      <c r="H154" s="71"/>
    </row>
    <row r="155" spans="1:8" ht="62.4" x14ac:dyDescent="0.3">
      <c r="B155" s="22">
        <v>3</v>
      </c>
      <c r="C155" s="77" t="s">
        <v>56</v>
      </c>
      <c r="D155" s="24">
        <f t="shared" si="10"/>
        <v>1345.9686999999999</v>
      </c>
      <c r="E155" s="30"/>
      <c r="F155" s="31"/>
      <c r="G155" s="59">
        <v>1345.9686999999999</v>
      </c>
      <c r="H155" s="74"/>
    </row>
    <row r="156" spans="1:8" ht="46.8" x14ac:dyDescent="0.3">
      <c r="B156" s="22">
        <v>4</v>
      </c>
      <c r="C156" s="77" t="s">
        <v>62</v>
      </c>
      <c r="D156" s="24">
        <f t="shared" si="10"/>
        <v>277.93588999999997</v>
      </c>
      <c r="E156" s="30"/>
      <c r="F156" s="31"/>
      <c r="G156" s="32">
        <v>277.93588999999997</v>
      </c>
      <c r="H156" s="74"/>
    </row>
    <row r="157" spans="1:8" ht="62.4" x14ac:dyDescent="0.3">
      <c r="B157" s="22">
        <v>5</v>
      </c>
      <c r="C157" s="77" t="s">
        <v>69</v>
      </c>
      <c r="D157" s="24">
        <f t="shared" si="10"/>
        <v>281.81</v>
      </c>
      <c r="E157" s="30"/>
      <c r="F157" s="31"/>
      <c r="G157" s="32">
        <v>281.81</v>
      </c>
      <c r="H157" s="74"/>
    </row>
    <row r="158" spans="1:8" ht="46.8" x14ac:dyDescent="0.3">
      <c r="B158" s="93">
        <v>6</v>
      </c>
      <c r="C158" s="76" t="s">
        <v>99</v>
      </c>
      <c r="D158" s="24">
        <f t="shared" si="10"/>
        <v>694.73400000000004</v>
      </c>
      <c r="E158" s="30"/>
      <c r="F158" s="31"/>
      <c r="G158" s="32">
        <v>694.73400000000004</v>
      </c>
      <c r="H158" s="74"/>
    </row>
    <row r="159" spans="1:8" ht="62.4" x14ac:dyDescent="0.3">
      <c r="B159" s="93">
        <v>7</v>
      </c>
      <c r="C159" s="94" t="s">
        <v>125</v>
      </c>
      <c r="D159" s="66">
        <f t="shared" si="10"/>
        <v>693.76161999999999</v>
      </c>
      <c r="E159" s="73"/>
      <c r="F159" s="74"/>
      <c r="G159" s="59">
        <v>693.76161999999999</v>
      </c>
      <c r="H159" s="74"/>
    </row>
    <row r="160" spans="1:8" ht="136.94999999999999" customHeight="1" x14ac:dyDescent="0.3">
      <c r="B160" s="93">
        <v>8</v>
      </c>
      <c r="C160" s="76" t="s">
        <v>290</v>
      </c>
      <c r="D160" s="32">
        <f t="shared" si="10"/>
        <v>320.23</v>
      </c>
      <c r="E160" s="61"/>
      <c r="F160" s="62"/>
      <c r="G160" s="18">
        <f>84+40.23+196</f>
        <v>320.23</v>
      </c>
      <c r="H160" s="74"/>
    </row>
    <row r="161" spans="2:8" ht="53.4" customHeight="1" x14ac:dyDescent="0.3">
      <c r="B161" s="93">
        <v>9</v>
      </c>
      <c r="C161" s="76" t="s">
        <v>185</v>
      </c>
      <c r="D161" s="32">
        <f t="shared" si="10"/>
        <v>471.17899999999997</v>
      </c>
      <c r="E161" s="61"/>
      <c r="F161" s="62"/>
      <c r="G161" s="59">
        <v>471.17899999999997</v>
      </c>
      <c r="H161" s="74"/>
    </row>
    <row r="162" spans="2:8" ht="46.95" customHeight="1" x14ac:dyDescent="0.3">
      <c r="B162" s="93">
        <v>10</v>
      </c>
      <c r="C162" s="76" t="s">
        <v>152</v>
      </c>
      <c r="D162" s="32">
        <f t="shared" si="10"/>
        <v>540.02553</v>
      </c>
      <c r="E162" s="61"/>
      <c r="F162" s="62"/>
      <c r="G162" s="32">
        <v>540.02553</v>
      </c>
      <c r="H162" s="74"/>
    </row>
    <row r="163" spans="2:8" ht="49.95" customHeight="1" x14ac:dyDescent="0.3">
      <c r="B163" s="93">
        <v>11</v>
      </c>
      <c r="C163" s="76" t="s">
        <v>153</v>
      </c>
      <c r="D163" s="32">
        <f t="shared" si="10"/>
        <v>590</v>
      </c>
      <c r="E163" s="61"/>
      <c r="F163" s="62"/>
      <c r="G163" s="32">
        <v>590</v>
      </c>
      <c r="H163" s="74"/>
    </row>
    <row r="164" spans="2:8" ht="50.4" customHeight="1" x14ac:dyDescent="0.3">
      <c r="B164" s="93">
        <v>12</v>
      </c>
      <c r="C164" s="76" t="s">
        <v>210</v>
      </c>
      <c r="D164" s="32">
        <f t="shared" si="10"/>
        <v>295</v>
      </c>
      <c r="E164" s="61"/>
      <c r="F164" s="32"/>
      <c r="G164" s="32">
        <v>295</v>
      </c>
      <c r="H164" s="74"/>
    </row>
    <row r="165" spans="2:8" ht="82.95" customHeight="1" x14ac:dyDescent="0.3">
      <c r="B165" s="93">
        <v>13</v>
      </c>
      <c r="C165" s="76" t="s">
        <v>291</v>
      </c>
      <c r="D165" s="90">
        <f t="shared" si="10"/>
        <v>68</v>
      </c>
      <c r="E165" s="95"/>
      <c r="F165" s="90"/>
      <c r="G165" s="90">
        <v>68</v>
      </c>
      <c r="H165" s="83"/>
    </row>
    <row r="166" spans="2:8" ht="62.4" customHeight="1" x14ac:dyDescent="0.3">
      <c r="B166" s="93">
        <v>14</v>
      </c>
      <c r="C166" s="76" t="s">
        <v>252</v>
      </c>
      <c r="D166" s="32">
        <f t="shared" si="10"/>
        <v>586.274</v>
      </c>
      <c r="E166" s="61"/>
      <c r="F166" s="32"/>
      <c r="G166" s="32">
        <v>586.274</v>
      </c>
      <c r="H166" s="74"/>
    </row>
    <row r="167" spans="2:8" ht="34.200000000000003" customHeight="1" x14ac:dyDescent="0.35">
      <c r="B167" s="42"/>
      <c r="C167" s="56" t="s">
        <v>4</v>
      </c>
      <c r="D167" s="55">
        <f>SUM(D153:D166)</f>
        <v>7719.3888600000009</v>
      </c>
      <c r="E167" s="55">
        <f t="shared" ref="E167:H167" si="11">SUM(E153:E166)</f>
        <v>0</v>
      </c>
      <c r="F167" s="55">
        <f t="shared" si="11"/>
        <v>0</v>
      </c>
      <c r="G167" s="55">
        <f t="shared" si="11"/>
        <v>7719.3888600000009</v>
      </c>
      <c r="H167" s="103">
        <f t="shared" si="11"/>
        <v>0</v>
      </c>
    </row>
    <row r="168" spans="2:8" ht="22.95" customHeight="1" x14ac:dyDescent="0.3">
      <c r="B168" s="113" t="s">
        <v>107</v>
      </c>
      <c r="C168" s="114"/>
      <c r="D168" s="114"/>
      <c r="E168" s="114"/>
      <c r="F168" s="114"/>
      <c r="G168" s="114"/>
      <c r="H168" s="115"/>
    </row>
    <row r="169" spans="2:8" ht="46.8" x14ac:dyDescent="0.3">
      <c r="B169" s="22">
        <v>1</v>
      </c>
      <c r="C169" s="76" t="s">
        <v>103</v>
      </c>
      <c r="D169" s="24">
        <f t="shared" si="10"/>
        <v>2426.8200000000002</v>
      </c>
      <c r="E169" s="30"/>
      <c r="F169" s="31"/>
      <c r="G169" s="32"/>
      <c r="H169" s="65">
        <v>2426.8200000000002</v>
      </c>
    </row>
    <row r="170" spans="2:8" ht="46.8" x14ac:dyDescent="0.3">
      <c r="B170" s="22">
        <v>2</v>
      </c>
      <c r="C170" s="76" t="s">
        <v>104</v>
      </c>
      <c r="D170" s="54">
        <f t="shared" si="10"/>
        <v>1943.2447999999999</v>
      </c>
      <c r="E170" s="30"/>
      <c r="F170" s="31"/>
      <c r="G170" s="32"/>
      <c r="H170" s="65">
        <v>1943.2447999999999</v>
      </c>
    </row>
    <row r="171" spans="2:8" ht="78" x14ac:dyDescent="0.3">
      <c r="B171" s="22">
        <v>3</v>
      </c>
      <c r="C171" s="76" t="s">
        <v>119</v>
      </c>
      <c r="D171" s="54">
        <f t="shared" si="10"/>
        <v>2997.8964299999998</v>
      </c>
      <c r="E171" s="30"/>
      <c r="F171" s="31"/>
      <c r="G171" s="4">
        <v>2997.8964299999998</v>
      </c>
      <c r="H171" s="104"/>
    </row>
    <row r="172" spans="2:8" ht="77.400000000000006" customHeight="1" x14ac:dyDescent="0.3">
      <c r="B172" s="22">
        <v>4</v>
      </c>
      <c r="C172" s="76" t="s">
        <v>206</v>
      </c>
      <c r="D172" s="81">
        <f t="shared" si="10"/>
        <v>3240.5315999999998</v>
      </c>
      <c r="E172" s="82"/>
      <c r="F172" s="83"/>
      <c r="G172" s="4">
        <v>3240.5315999999998</v>
      </c>
      <c r="H172" s="84"/>
    </row>
    <row r="173" spans="2:8" ht="32.4" x14ac:dyDescent="0.35">
      <c r="B173" s="21"/>
      <c r="C173" s="21" t="s">
        <v>108</v>
      </c>
      <c r="D173" s="33">
        <f t="shared" ref="D173:H173" si="12">SUM(D169:D172)</f>
        <v>10608.492829999999</v>
      </c>
      <c r="E173" s="33">
        <f t="shared" si="12"/>
        <v>0</v>
      </c>
      <c r="F173" s="33">
        <f t="shared" si="12"/>
        <v>0</v>
      </c>
      <c r="G173" s="33">
        <f t="shared" si="12"/>
        <v>6238.4280299999991</v>
      </c>
      <c r="H173" s="105">
        <f t="shared" si="12"/>
        <v>4370.0648000000001</v>
      </c>
    </row>
    <row r="174" spans="2:8" ht="34.200000000000003" customHeight="1" x14ac:dyDescent="0.35">
      <c r="B174" s="28"/>
      <c r="C174" s="21" t="s">
        <v>41</v>
      </c>
      <c r="D174" s="57">
        <f t="shared" ref="D174:H174" si="13">D167+D173</f>
        <v>18327.881690000002</v>
      </c>
      <c r="E174" s="57">
        <f t="shared" si="13"/>
        <v>0</v>
      </c>
      <c r="F174" s="57">
        <f t="shared" si="13"/>
        <v>0</v>
      </c>
      <c r="G174" s="57">
        <f t="shared" si="13"/>
        <v>13957.81689</v>
      </c>
      <c r="H174" s="106">
        <f t="shared" si="13"/>
        <v>4370.0648000000001</v>
      </c>
    </row>
    <row r="175" spans="2:8" ht="16.2" x14ac:dyDescent="0.3">
      <c r="B175" s="121" t="s">
        <v>39</v>
      </c>
      <c r="C175" s="122"/>
      <c r="D175" s="122"/>
      <c r="E175" s="122"/>
      <c r="F175" s="122"/>
      <c r="G175" s="122"/>
      <c r="H175" s="123"/>
    </row>
    <row r="176" spans="2:8" ht="40.950000000000003" customHeight="1" x14ac:dyDescent="0.3">
      <c r="B176" s="22">
        <v>1</v>
      </c>
      <c r="C176" s="77" t="s">
        <v>155</v>
      </c>
      <c r="D176" s="24">
        <f>SUM(E176:H176)</f>
        <v>1320.31098</v>
      </c>
      <c r="E176" s="25"/>
      <c r="F176" s="26"/>
      <c r="G176" s="70">
        <v>1320.31098</v>
      </c>
      <c r="H176" s="71"/>
    </row>
    <row r="177" spans="2:8" ht="46.8" x14ac:dyDescent="0.3">
      <c r="B177" s="22">
        <v>2</v>
      </c>
      <c r="C177" s="77" t="s">
        <v>9</v>
      </c>
      <c r="D177" s="24">
        <f t="shared" ref="D177:D186" si="14">SUM(E177:H177)</f>
        <v>4185.0274300000001</v>
      </c>
      <c r="E177" s="25"/>
      <c r="F177" s="26"/>
      <c r="G177" s="70">
        <v>4185.0274300000001</v>
      </c>
      <c r="H177" s="71"/>
    </row>
    <row r="178" spans="2:8" ht="46.8" x14ac:dyDescent="0.3">
      <c r="B178" s="22">
        <v>3</v>
      </c>
      <c r="C178" s="77" t="s">
        <v>72</v>
      </c>
      <c r="D178" s="24">
        <f t="shared" si="14"/>
        <v>1348.0284999999999</v>
      </c>
      <c r="E178" s="25"/>
      <c r="F178" s="26"/>
      <c r="G178" s="70">
        <v>1348.0284999999999</v>
      </c>
      <c r="H178" s="71"/>
    </row>
    <row r="179" spans="2:8" ht="49.95" customHeight="1" x14ac:dyDescent="0.3">
      <c r="B179" s="22">
        <v>4</v>
      </c>
      <c r="C179" s="77" t="s">
        <v>73</v>
      </c>
      <c r="D179" s="24">
        <f t="shared" si="14"/>
        <v>1357.00836</v>
      </c>
      <c r="E179" s="25"/>
      <c r="F179" s="26"/>
      <c r="G179" s="70">
        <v>1357.00836</v>
      </c>
      <c r="H179" s="71"/>
    </row>
    <row r="180" spans="2:8" ht="65.400000000000006" customHeight="1" x14ac:dyDescent="0.3">
      <c r="B180" s="22">
        <v>5</v>
      </c>
      <c r="C180" s="77" t="s">
        <v>82</v>
      </c>
      <c r="D180" s="24">
        <f t="shared" si="14"/>
        <v>365.83755000000002</v>
      </c>
      <c r="E180" s="25"/>
      <c r="F180" s="26"/>
      <c r="G180" s="70">
        <v>365.83755000000002</v>
      </c>
      <c r="H180" s="71"/>
    </row>
    <row r="181" spans="2:8" ht="76.2" customHeight="1" x14ac:dyDescent="0.3">
      <c r="B181" s="22">
        <v>6</v>
      </c>
      <c r="C181" s="77" t="s">
        <v>177</v>
      </c>
      <c r="D181" s="66">
        <f t="shared" si="14"/>
        <v>645.76400000000001</v>
      </c>
      <c r="E181" s="1">
        <v>413.161</v>
      </c>
      <c r="F181" s="70"/>
      <c r="G181" s="64">
        <v>232.60300000000001</v>
      </c>
      <c r="H181" s="71"/>
    </row>
    <row r="182" spans="2:8" ht="55.2" customHeight="1" x14ac:dyDescent="0.3">
      <c r="B182" s="22">
        <v>7</v>
      </c>
      <c r="C182" s="77" t="s">
        <v>193</v>
      </c>
      <c r="D182" s="66">
        <f t="shared" si="14"/>
        <v>94.603999999999999</v>
      </c>
      <c r="E182" s="70"/>
      <c r="F182" s="71"/>
      <c r="G182" s="70">
        <v>94.603999999999999</v>
      </c>
      <c r="H182" s="71"/>
    </row>
    <row r="183" spans="2:8" ht="49.95" customHeight="1" x14ac:dyDescent="0.3">
      <c r="B183" s="22">
        <v>8</v>
      </c>
      <c r="C183" s="77" t="s">
        <v>134</v>
      </c>
      <c r="D183" s="66">
        <f t="shared" si="14"/>
        <v>149.435</v>
      </c>
      <c r="E183" s="70"/>
      <c r="F183" s="71"/>
      <c r="G183" s="3">
        <v>149.435</v>
      </c>
      <c r="H183" s="71"/>
    </row>
    <row r="184" spans="2:8" ht="63.6" customHeight="1" x14ac:dyDescent="0.3">
      <c r="B184" s="22">
        <v>9</v>
      </c>
      <c r="C184" s="76" t="s">
        <v>198</v>
      </c>
      <c r="D184" s="72">
        <f t="shared" si="14"/>
        <v>2451.6783799999998</v>
      </c>
      <c r="E184" s="68"/>
      <c r="F184" s="68"/>
      <c r="G184" s="3">
        <v>2451.6783799999998</v>
      </c>
      <c r="H184" s="69"/>
    </row>
    <row r="185" spans="2:8" ht="63.6" customHeight="1" x14ac:dyDescent="0.3">
      <c r="B185" s="92">
        <v>10</v>
      </c>
      <c r="C185" s="96" t="s">
        <v>258</v>
      </c>
      <c r="D185" s="17">
        <f t="shared" si="14"/>
        <v>584</v>
      </c>
      <c r="E185" s="34"/>
      <c r="F185" s="34"/>
      <c r="G185" s="17">
        <v>584</v>
      </c>
      <c r="H185" s="86"/>
    </row>
    <row r="186" spans="2:8" ht="63.6" customHeight="1" x14ac:dyDescent="0.3">
      <c r="B186" s="92">
        <v>11</v>
      </c>
      <c r="C186" s="76" t="s">
        <v>257</v>
      </c>
      <c r="D186" s="72">
        <f t="shared" si="14"/>
        <v>503.30399999999997</v>
      </c>
      <c r="E186" s="68"/>
      <c r="F186" s="68"/>
      <c r="G186" s="17">
        <v>503.30399999999997</v>
      </c>
      <c r="H186" s="69"/>
    </row>
    <row r="187" spans="2:8" ht="34.950000000000003" customHeight="1" x14ac:dyDescent="0.35">
      <c r="B187" s="22"/>
      <c r="C187" s="21" t="s">
        <v>4</v>
      </c>
      <c r="D187" s="33">
        <f>SUM(D176:D186)</f>
        <v>13004.998199999998</v>
      </c>
      <c r="E187" s="33">
        <f t="shared" ref="E187:H187" si="15">SUM(E176:E186)</f>
        <v>413.161</v>
      </c>
      <c r="F187" s="33">
        <f t="shared" si="15"/>
        <v>0</v>
      </c>
      <c r="G187" s="33">
        <f t="shared" si="15"/>
        <v>12591.837199999998</v>
      </c>
      <c r="H187" s="105">
        <f t="shared" si="15"/>
        <v>0</v>
      </c>
    </row>
    <row r="188" spans="2:8" ht="21.6" customHeight="1" x14ac:dyDescent="0.3">
      <c r="B188" s="113" t="s">
        <v>122</v>
      </c>
      <c r="C188" s="114"/>
      <c r="D188" s="114"/>
      <c r="E188" s="114"/>
      <c r="F188" s="114"/>
      <c r="G188" s="114"/>
      <c r="H188" s="115"/>
    </row>
    <row r="189" spans="2:8" ht="69" customHeight="1" x14ac:dyDescent="0.3">
      <c r="B189" s="22">
        <v>1</v>
      </c>
      <c r="C189" s="77" t="s">
        <v>160</v>
      </c>
      <c r="D189" s="24">
        <f>SUM(E189:H189)</f>
        <v>145.27440000000001</v>
      </c>
      <c r="E189" s="25"/>
      <c r="F189" s="26"/>
      <c r="G189" s="25">
        <v>145.27440000000001</v>
      </c>
      <c r="H189" s="70"/>
    </row>
    <row r="190" spans="2:8" ht="48" customHeight="1" x14ac:dyDescent="0.3">
      <c r="B190" s="22">
        <v>2</v>
      </c>
      <c r="C190" s="77" t="s">
        <v>149</v>
      </c>
      <c r="D190" s="66">
        <f>SUM(E190:H190)</f>
        <v>927.11879999999996</v>
      </c>
      <c r="E190" s="70"/>
      <c r="F190" s="71"/>
      <c r="G190" s="25">
        <v>927.11879999999996</v>
      </c>
      <c r="H190" s="71"/>
    </row>
    <row r="191" spans="2:8" ht="49.95" customHeight="1" x14ac:dyDescent="0.3">
      <c r="B191" s="22">
        <v>3</v>
      </c>
      <c r="C191" s="77" t="s">
        <v>150</v>
      </c>
      <c r="D191" s="66">
        <f>SUM(E191:H191)</f>
        <v>637.66542000000004</v>
      </c>
      <c r="E191" s="70"/>
      <c r="F191" s="71"/>
      <c r="G191" s="25"/>
      <c r="H191" s="70">
        <v>637.66542000000004</v>
      </c>
    </row>
    <row r="192" spans="2:8" ht="52.2" customHeight="1" x14ac:dyDescent="0.3">
      <c r="B192" s="22">
        <v>4</v>
      </c>
      <c r="C192" s="77" t="s">
        <v>151</v>
      </c>
      <c r="D192" s="66">
        <f>SUM(E192:H192)</f>
        <v>409.07558999999998</v>
      </c>
      <c r="E192" s="70"/>
      <c r="F192" s="71"/>
      <c r="G192" s="25">
        <v>409.07558999999998</v>
      </c>
      <c r="H192" s="70"/>
    </row>
    <row r="193" spans="2:8" ht="72" customHeight="1" x14ac:dyDescent="0.3">
      <c r="B193" s="22">
        <v>5</v>
      </c>
      <c r="C193" s="77" t="s">
        <v>186</v>
      </c>
      <c r="D193" s="66">
        <f>SUM(E193:H193)</f>
        <v>390.47</v>
      </c>
      <c r="E193" s="70"/>
      <c r="F193" s="71"/>
      <c r="G193" s="70">
        <v>390.47</v>
      </c>
      <c r="H193" s="70"/>
    </row>
    <row r="194" spans="2:8" ht="37.200000000000003" customHeight="1" x14ac:dyDescent="0.35">
      <c r="B194" s="21"/>
      <c r="C194" s="21" t="s">
        <v>123</v>
      </c>
      <c r="D194" s="33">
        <f t="shared" ref="D194:H194" si="16">SUM(D189:D193)</f>
        <v>2509.6042100000004</v>
      </c>
      <c r="E194" s="33">
        <f t="shared" si="16"/>
        <v>0</v>
      </c>
      <c r="F194" s="33">
        <f t="shared" si="16"/>
        <v>0</v>
      </c>
      <c r="G194" s="33">
        <f t="shared" si="16"/>
        <v>1871.9387899999999</v>
      </c>
      <c r="H194" s="105">
        <f t="shared" si="16"/>
        <v>637.66542000000004</v>
      </c>
    </row>
    <row r="195" spans="2:8" ht="32.4" x14ac:dyDescent="0.35">
      <c r="B195" s="21"/>
      <c r="C195" s="21" t="s">
        <v>42</v>
      </c>
      <c r="D195" s="33">
        <f t="shared" ref="D195:H195" si="17">D187+D194</f>
        <v>15514.60241</v>
      </c>
      <c r="E195" s="33">
        <f t="shared" si="17"/>
        <v>413.161</v>
      </c>
      <c r="F195" s="33">
        <f t="shared" si="17"/>
        <v>0</v>
      </c>
      <c r="G195" s="33">
        <f t="shared" si="17"/>
        <v>14463.775989999998</v>
      </c>
      <c r="H195" s="105">
        <f t="shared" si="17"/>
        <v>637.66542000000004</v>
      </c>
    </row>
    <row r="196" spans="2:8" ht="16.2" x14ac:dyDescent="0.3">
      <c r="B196" s="121" t="s">
        <v>37</v>
      </c>
      <c r="C196" s="128"/>
      <c r="D196" s="128"/>
      <c r="E196" s="128"/>
      <c r="F196" s="128"/>
      <c r="G196" s="128"/>
      <c r="H196" s="129"/>
    </row>
    <row r="197" spans="2:8" ht="98.4" customHeight="1" x14ac:dyDescent="0.3">
      <c r="B197" s="22">
        <v>1</v>
      </c>
      <c r="C197" s="77" t="s">
        <v>26</v>
      </c>
      <c r="D197" s="24">
        <f>SUM(E197:H197)</f>
        <v>1676.3625199999999</v>
      </c>
      <c r="E197" s="25"/>
      <c r="F197" s="26"/>
      <c r="G197" s="3">
        <v>1676.3625199999999</v>
      </c>
      <c r="H197" s="71"/>
    </row>
    <row r="198" spans="2:8" ht="62.4" x14ac:dyDescent="0.3">
      <c r="B198" s="22">
        <v>2</v>
      </c>
      <c r="C198" s="77" t="s">
        <v>50</v>
      </c>
      <c r="D198" s="24">
        <f t="shared" ref="D198:D218" si="18">SUM(E198:H198)</f>
        <v>239.02699999999999</v>
      </c>
      <c r="E198" s="25"/>
      <c r="F198" s="26"/>
      <c r="G198" s="3">
        <v>239.02699999999999</v>
      </c>
      <c r="H198" s="71"/>
    </row>
    <row r="199" spans="2:8" ht="55.2" customHeight="1" x14ac:dyDescent="0.3">
      <c r="B199" s="22">
        <v>3</v>
      </c>
      <c r="C199" s="77" t="s">
        <v>215</v>
      </c>
      <c r="D199" s="24">
        <f t="shared" si="18"/>
        <v>32.671999999999997</v>
      </c>
      <c r="E199" s="25"/>
      <c r="F199" s="26"/>
      <c r="G199" s="3">
        <v>32.671999999999997</v>
      </c>
      <c r="H199" s="71"/>
    </row>
    <row r="200" spans="2:8" ht="46.8" x14ac:dyDescent="0.3">
      <c r="B200" s="22">
        <v>4</v>
      </c>
      <c r="C200" s="77" t="s">
        <v>51</v>
      </c>
      <c r="D200" s="24">
        <f t="shared" si="18"/>
        <v>186.07499999999999</v>
      </c>
      <c r="E200" s="25"/>
      <c r="F200" s="26"/>
      <c r="G200" s="3">
        <v>186.07499999999999</v>
      </c>
      <c r="H200" s="71"/>
    </row>
    <row r="201" spans="2:8" ht="62.4" x14ac:dyDescent="0.3">
      <c r="B201" s="22">
        <v>5</v>
      </c>
      <c r="C201" s="77" t="s">
        <v>60</v>
      </c>
      <c r="D201" s="24">
        <f t="shared" si="18"/>
        <v>4687.3105399999995</v>
      </c>
      <c r="E201" s="25"/>
      <c r="F201" s="26"/>
      <c r="G201" s="63">
        <f>4261.19478+426.11576</f>
        <v>4687.3105399999995</v>
      </c>
      <c r="H201" s="71"/>
    </row>
    <row r="202" spans="2:8" ht="46.8" x14ac:dyDescent="0.3">
      <c r="B202" s="22">
        <v>6</v>
      </c>
      <c r="C202" s="77" t="s">
        <v>63</v>
      </c>
      <c r="D202" s="24">
        <f t="shared" si="18"/>
        <v>361.20479</v>
      </c>
      <c r="E202" s="25"/>
      <c r="F202" s="26"/>
      <c r="G202" s="63">
        <v>361.20479</v>
      </c>
      <c r="H202" s="71"/>
    </row>
    <row r="203" spans="2:8" ht="57" customHeight="1" x14ac:dyDescent="0.3">
      <c r="B203" s="22">
        <v>7</v>
      </c>
      <c r="C203" s="76" t="s">
        <v>57</v>
      </c>
      <c r="D203" s="24">
        <f t="shared" si="18"/>
        <v>710.42399999999998</v>
      </c>
      <c r="E203" s="25"/>
      <c r="F203" s="26"/>
      <c r="G203" s="25">
        <v>710.42399999999998</v>
      </c>
      <c r="H203" s="71"/>
    </row>
    <row r="204" spans="2:8" ht="58.2" customHeight="1" x14ac:dyDescent="0.3">
      <c r="B204" s="22">
        <v>8</v>
      </c>
      <c r="C204" s="76" t="s">
        <v>84</v>
      </c>
      <c r="D204" s="24">
        <f t="shared" si="18"/>
        <v>1145.9842799999999</v>
      </c>
      <c r="E204" s="25"/>
      <c r="F204" s="26"/>
      <c r="G204" s="25">
        <v>1145.9842799999999</v>
      </c>
      <c r="H204" s="71"/>
    </row>
    <row r="205" spans="2:8" ht="49.2" customHeight="1" x14ac:dyDescent="0.3">
      <c r="B205" s="22">
        <v>9</v>
      </c>
      <c r="C205" s="76" t="s">
        <v>98</v>
      </c>
      <c r="D205" s="24">
        <f t="shared" si="18"/>
        <v>1390.7900099999999</v>
      </c>
      <c r="E205" s="25"/>
      <c r="F205" s="26"/>
      <c r="G205" s="25">
        <v>1390.7900099999999</v>
      </c>
      <c r="H205" s="71"/>
    </row>
    <row r="206" spans="2:8" ht="62.4" x14ac:dyDescent="0.3">
      <c r="B206" s="22">
        <v>10</v>
      </c>
      <c r="C206" s="76" t="s">
        <v>58</v>
      </c>
      <c r="D206" s="35">
        <f t="shared" si="18"/>
        <v>721.16</v>
      </c>
      <c r="E206" s="36"/>
      <c r="F206" s="37"/>
      <c r="G206" s="25">
        <v>721.16</v>
      </c>
      <c r="H206" s="71"/>
    </row>
    <row r="207" spans="2:8" ht="46.8" x14ac:dyDescent="0.3">
      <c r="B207" s="22">
        <v>11</v>
      </c>
      <c r="C207" s="76" t="s">
        <v>83</v>
      </c>
      <c r="D207" s="24">
        <f t="shared" si="18"/>
        <v>573.39891</v>
      </c>
      <c r="E207" s="25"/>
      <c r="F207" s="26"/>
      <c r="G207" s="25">
        <v>573.39891</v>
      </c>
      <c r="H207" s="71"/>
    </row>
    <row r="208" spans="2:8" ht="84.6" customHeight="1" x14ac:dyDescent="0.3">
      <c r="B208" s="22">
        <v>12</v>
      </c>
      <c r="C208" s="76" t="s">
        <v>217</v>
      </c>
      <c r="D208" s="24">
        <f t="shared" si="18"/>
        <v>579.59500000000003</v>
      </c>
      <c r="E208" s="25"/>
      <c r="F208" s="26"/>
      <c r="G208" s="25">
        <f>356.651+222.944</f>
        <v>579.59500000000003</v>
      </c>
      <c r="H208" s="71"/>
    </row>
    <row r="209" spans="2:8" ht="78" x14ac:dyDescent="0.3">
      <c r="B209" s="89">
        <v>13</v>
      </c>
      <c r="C209" s="76" t="s">
        <v>201</v>
      </c>
      <c r="D209" s="35">
        <f t="shared" si="18"/>
        <v>63.500320000000002</v>
      </c>
      <c r="E209" s="36"/>
      <c r="F209" s="37"/>
      <c r="G209" s="25">
        <v>63.500320000000002</v>
      </c>
      <c r="H209" s="69"/>
    </row>
    <row r="210" spans="2:8" ht="62.4" x14ac:dyDescent="0.3">
      <c r="B210" s="89">
        <v>14</v>
      </c>
      <c r="C210" s="76" t="s">
        <v>100</v>
      </c>
      <c r="D210" s="24">
        <f t="shared" si="18"/>
        <v>1044.1643999999999</v>
      </c>
      <c r="E210" s="25"/>
      <c r="F210" s="26"/>
      <c r="G210" s="25">
        <v>1044.1643999999999</v>
      </c>
      <c r="H210" s="71"/>
    </row>
    <row r="211" spans="2:8" ht="46.8" x14ac:dyDescent="0.3">
      <c r="B211" s="89">
        <v>15</v>
      </c>
      <c r="C211" s="76" t="s">
        <v>121</v>
      </c>
      <c r="D211" s="24">
        <f t="shared" si="18"/>
        <v>302.1241</v>
      </c>
      <c r="E211" s="25"/>
      <c r="F211" s="26"/>
      <c r="G211" s="25">
        <v>302.1241</v>
      </c>
      <c r="H211" s="71"/>
    </row>
    <row r="212" spans="2:8" ht="62.4" x14ac:dyDescent="0.3">
      <c r="B212" s="89">
        <v>16</v>
      </c>
      <c r="C212" s="76" t="s">
        <v>126</v>
      </c>
      <c r="D212" s="66">
        <f t="shared" si="18"/>
        <v>525.71588999999994</v>
      </c>
      <c r="E212" s="70"/>
      <c r="F212" s="71"/>
      <c r="G212" s="25">
        <v>525.71588999999994</v>
      </c>
      <c r="H212" s="71"/>
    </row>
    <row r="213" spans="2:8" ht="74.400000000000006" customHeight="1" x14ac:dyDescent="0.3">
      <c r="B213" s="89">
        <v>17</v>
      </c>
      <c r="C213" s="76" t="s">
        <v>187</v>
      </c>
      <c r="D213" s="66">
        <f t="shared" si="18"/>
        <v>174.83855</v>
      </c>
      <c r="E213" s="70"/>
      <c r="F213" s="71"/>
      <c r="G213" s="25">
        <v>174.83855</v>
      </c>
      <c r="H213" s="71"/>
    </row>
    <row r="214" spans="2:8" ht="58.2" customHeight="1" x14ac:dyDescent="0.3">
      <c r="B214" s="89">
        <v>18</v>
      </c>
      <c r="C214" s="76" t="s">
        <v>195</v>
      </c>
      <c r="D214" s="66">
        <f t="shared" si="18"/>
        <v>456.06759</v>
      </c>
      <c r="E214" s="70"/>
      <c r="F214" s="71"/>
      <c r="G214" s="25">
        <v>456.06759</v>
      </c>
      <c r="H214" s="71"/>
    </row>
    <row r="215" spans="2:8" ht="65.400000000000006" customHeight="1" x14ac:dyDescent="0.3">
      <c r="B215" s="98">
        <v>19</v>
      </c>
      <c r="C215" s="76" t="s">
        <v>281</v>
      </c>
      <c r="D215" s="66">
        <f t="shared" si="18"/>
        <v>599</v>
      </c>
      <c r="E215" s="70"/>
      <c r="F215" s="71"/>
      <c r="G215" s="25">
        <v>599</v>
      </c>
      <c r="H215" s="71"/>
    </row>
    <row r="216" spans="2:8" ht="123" customHeight="1" x14ac:dyDescent="0.3">
      <c r="B216" s="98">
        <v>20</v>
      </c>
      <c r="C216" s="76" t="s">
        <v>202</v>
      </c>
      <c r="D216" s="66">
        <f t="shared" si="18"/>
        <v>122.5</v>
      </c>
      <c r="E216" s="70"/>
      <c r="F216" s="71"/>
      <c r="G216" s="70">
        <v>122.5</v>
      </c>
      <c r="H216" s="71"/>
    </row>
    <row r="217" spans="2:8" ht="129.6" customHeight="1" x14ac:dyDescent="0.3">
      <c r="B217" s="98">
        <v>21</v>
      </c>
      <c r="C217" s="76" t="s">
        <v>203</v>
      </c>
      <c r="D217" s="66">
        <f t="shared" si="18"/>
        <v>295</v>
      </c>
      <c r="E217" s="70"/>
      <c r="F217" s="71"/>
      <c r="G217" s="70">
        <v>295</v>
      </c>
      <c r="H217" s="71"/>
    </row>
    <row r="218" spans="2:8" ht="126.6" customHeight="1" x14ac:dyDescent="0.3">
      <c r="B218" s="98">
        <v>22</v>
      </c>
      <c r="C218" s="76" t="s">
        <v>204</v>
      </c>
      <c r="D218" s="66">
        <f t="shared" si="18"/>
        <v>170</v>
      </c>
      <c r="E218" s="70"/>
      <c r="F218" s="71"/>
      <c r="G218" s="70">
        <v>170</v>
      </c>
      <c r="H218" s="71"/>
    </row>
    <row r="219" spans="2:8" ht="21.6" customHeight="1" x14ac:dyDescent="0.35">
      <c r="B219" s="49"/>
      <c r="C219" s="50" t="s">
        <v>76</v>
      </c>
      <c r="D219" s="48">
        <f t="shared" ref="D219:H219" si="19">SUM(D197:D218)</f>
        <v>16056.914899999998</v>
      </c>
      <c r="E219" s="48">
        <f t="shared" si="19"/>
        <v>0</v>
      </c>
      <c r="F219" s="48">
        <f t="shared" si="19"/>
        <v>0</v>
      </c>
      <c r="G219" s="48">
        <f t="shared" si="19"/>
        <v>16056.914899999998</v>
      </c>
      <c r="H219" s="107">
        <f t="shared" si="19"/>
        <v>0</v>
      </c>
    </row>
    <row r="220" spans="2:8" ht="22.2" customHeight="1" x14ac:dyDescent="0.3">
      <c r="B220" s="113" t="s">
        <v>74</v>
      </c>
      <c r="C220" s="114"/>
      <c r="D220" s="114"/>
      <c r="E220" s="114"/>
      <c r="F220" s="114"/>
      <c r="G220" s="114"/>
      <c r="H220" s="115"/>
    </row>
    <row r="221" spans="2:8" ht="46.8" x14ac:dyDescent="0.3">
      <c r="B221" s="22">
        <v>1</v>
      </c>
      <c r="C221" s="76" t="s">
        <v>159</v>
      </c>
      <c r="D221" s="35">
        <f t="shared" ref="D221:D228" si="20">SUM(E221:H221)</f>
        <v>1429.65453</v>
      </c>
      <c r="E221" s="36"/>
      <c r="F221" s="37"/>
      <c r="G221" s="36"/>
      <c r="H221" s="68">
        <v>1429.65453</v>
      </c>
    </row>
    <row r="222" spans="2:8" ht="46.8" x14ac:dyDescent="0.3">
      <c r="B222" s="34">
        <v>2</v>
      </c>
      <c r="C222" s="76" t="s">
        <v>205</v>
      </c>
      <c r="D222" s="72">
        <f t="shared" si="20"/>
        <v>192.31700000000001</v>
      </c>
      <c r="E222" s="68"/>
      <c r="F222" s="69"/>
      <c r="G222" s="1">
        <v>192.31700000000001</v>
      </c>
      <c r="H222" s="69"/>
    </row>
    <row r="223" spans="2:8" ht="46.8" x14ac:dyDescent="0.3">
      <c r="B223" s="88">
        <v>3</v>
      </c>
      <c r="C223" s="76" t="s">
        <v>243</v>
      </c>
      <c r="D223" s="72">
        <f t="shared" si="20"/>
        <v>276.911</v>
      </c>
      <c r="E223" s="68"/>
      <c r="F223" s="69"/>
      <c r="G223" s="68">
        <v>276.911</v>
      </c>
      <c r="H223" s="68"/>
    </row>
    <row r="224" spans="2:8" ht="36" customHeight="1" x14ac:dyDescent="0.3">
      <c r="B224" s="89">
        <v>4</v>
      </c>
      <c r="C224" s="76" t="s">
        <v>239</v>
      </c>
      <c r="D224" s="72">
        <f t="shared" si="20"/>
        <v>596.31500000000005</v>
      </c>
      <c r="E224" s="75"/>
      <c r="F224" s="68"/>
      <c r="G224" s="72">
        <v>596.31500000000005</v>
      </c>
      <c r="H224" s="72"/>
    </row>
    <row r="225" spans="2:8" ht="62.4" x14ac:dyDescent="0.3">
      <c r="B225" s="34">
        <v>5</v>
      </c>
      <c r="C225" s="76" t="s">
        <v>172</v>
      </c>
      <c r="D225" s="66">
        <f t="shared" si="20"/>
        <v>960.86699999999996</v>
      </c>
      <c r="E225" s="75"/>
      <c r="F225" s="60"/>
      <c r="G225" s="25">
        <v>960.86699999999996</v>
      </c>
      <c r="H225" s="69"/>
    </row>
    <row r="226" spans="2:8" ht="55.2" customHeight="1" x14ac:dyDescent="0.3">
      <c r="B226" s="89">
        <v>6</v>
      </c>
      <c r="C226" s="76" t="s">
        <v>162</v>
      </c>
      <c r="D226" s="72">
        <f t="shared" si="20"/>
        <v>2609.0225499999997</v>
      </c>
      <c r="E226" s="68"/>
      <c r="F226" s="69"/>
      <c r="G226" s="68"/>
      <c r="H226" s="68">
        <f>2371.84255+237.18</f>
        <v>2609.0225499999997</v>
      </c>
    </row>
    <row r="227" spans="2:8" ht="55.2" customHeight="1" x14ac:dyDescent="0.3">
      <c r="B227" s="34">
        <v>7</v>
      </c>
      <c r="C227" s="76" t="s">
        <v>259</v>
      </c>
      <c r="D227" s="72">
        <f t="shared" si="20"/>
        <v>250.88499999999999</v>
      </c>
      <c r="E227" s="68"/>
      <c r="F227" s="69"/>
      <c r="G227" s="68">
        <v>250.88499999999999</v>
      </c>
      <c r="H227" s="87"/>
    </row>
    <row r="228" spans="2:8" ht="55.2" customHeight="1" x14ac:dyDescent="0.3">
      <c r="B228" s="92">
        <v>8</v>
      </c>
      <c r="C228" s="76" t="s">
        <v>260</v>
      </c>
      <c r="D228" s="72">
        <f t="shared" si="20"/>
        <v>239.15199999999999</v>
      </c>
      <c r="E228" s="68"/>
      <c r="F228" s="69"/>
      <c r="G228" s="68">
        <v>239.15199999999999</v>
      </c>
      <c r="H228" s="87"/>
    </row>
    <row r="229" spans="2:8" ht="32.4" x14ac:dyDescent="0.35">
      <c r="B229" s="28"/>
      <c r="C229" s="21" t="s">
        <v>75</v>
      </c>
      <c r="D229" s="48">
        <f>SUM(D221:D228)</f>
        <v>6555.1240800000005</v>
      </c>
      <c r="E229" s="48">
        <f t="shared" ref="E229:H229" si="21">SUM(E221:E228)</f>
        <v>0</v>
      </c>
      <c r="F229" s="48">
        <f t="shared" si="21"/>
        <v>0</v>
      </c>
      <c r="G229" s="48">
        <f t="shared" si="21"/>
        <v>2516.4470000000001</v>
      </c>
      <c r="H229" s="107">
        <f t="shared" si="21"/>
        <v>4038.6770799999995</v>
      </c>
    </row>
    <row r="230" spans="2:8" ht="32.4" x14ac:dyDescent="0.35">
      <c r="B230" s="15"/>
      <c r="C230" s="21" t="s">
        <v>43</v>
      </c>
      <c r="D230" s="33">
        <f t="shared" ref="D230:H230" si="22">D219+D229</f>
        <v>22612.038979999998</v>
      </c>
      <c r="E230" s="33">
        <f t="shared" si="22"/>
        <v>0</v>
      </c>
      <c r="F230" s="33">
        <f t="shared" si="22"/>
        <v>0</v>
      </c>
      <c r="G230" s="33">
        <f t="shared" si="22"/>
        <v>18573.361899999996</v>
      </c>
      <c r="H230" s="105">
        <f t="shared" si="22"/>
        <v>4038.6770799999995</v>
      </c>
    </row>
    <row r="231" spans="2:8" ht="16.2" x14ac:dyDescent="0.3">
      <c r="B231" s="121" t="s">
        <v>38</v>
      </c>
      <c r="C231" s="122"/>
      <c r="D231" s="122"/>
      <c r="E231" s="122"/>
      <c r="F231" s="122"/>
      <c r="G231" s="122"/>
      <c r="H231" s="123"/>
    </row>
    <row r="232" spans="2:8" ht="62.4" x14ac:dyDescent="0.3">
      <c r="B232" s="22">
        <v>1</v>
      </c>
      <c r="C232" s="77" t="s">
        <v>24</v>
      </c>
      <c r="D232" s="24">
        <f>SUM(E232:H232)</f>
        <v>2510.4595599999998</v>
      </c>
      <c r="E232" s="25"/>
      <c r="F232" s="26"/>
      <c r="G232" s="25">
        <v>2510.4595599999998</v>
      </c>
      <c r="H232" s="71"/>
    </row>
    <row r="233" spans="2:8" ht="73.95" customHeight="1" x14ac:dyDescent="0.3">
      <c r="B233" s="34">
        <v>2</v>
      </c>
      <c r="C233" s="76" t="s">
        <v>59</v>
      </c>
      <c r="D233" s="24">
        <f t="shared" ref="D233:D245" si="23">SUM(E233:H233)</f>
        <v>685.38127999999995</v>
      </c>
      <c r="E233" s="36"/>
      <c r="F233" s="37"/>
      <c r="G233" s="25">
        <v>685.38127999999995</v>
      </c>
      <c r="H233" s="69"/>
    </row>
    <row r="234" spans="2:8" ht="45" customHeight="1" x14ac:dyDescent="0.3">
      <c r="B234" s="22">
        <v>3</v>
      </c>
      <c r="C234" s="77" t="s">
        <v>53</v>
      </c>
      <c r="D234" s="24">
        <f t="shared" si="23"/>
        <v>1050.4970000000001</v>
      </c>
      <c r="E234" s="25"/>
      <c r="F234" s="26"/>
      <c r="G234" s="25">
        <v>1050.4970000000001</v>
      </c>
      <c r="H234" s="71"/>
    </row>
    <row r="235" spans="2:8" ht="46.8" x14ac:dyDescent="0.3">
      <c r="B235" s="34">
        <v>4</v>
      </c>
      <c r="C235" s="77" t="s">
        <v>64</v>
      </c>
      <c r="D235" s="24">
        <f t="shared" si="23"/>
        <v>401.31630000000001</v>
      </c>
      <c r="E235" s="25"/>
      <c r="F235" s="26"/>
      <c r="G235" s="70">
        <v>401.31630000000001</v>
      </c>
      <c r="H235" s="71"/>
    </row>
    <row r="236" spans="2:8" ht="46.8" x14ac:dyDescent="0.3">
      <c r="B236" s="22">
        <v>5</v>
      </c>
      <c r="C236" s="76" t="s">
        <v>85</v>
      </c>
      <c r="D236" s="24">
        <f t="shared" si="23"/>
        <v>703.27189999999996</v>
      </c>
      <c r="E236" s="25"/>
      <c r="F236" s="26"/>
      <c r="G236" s="70">
        <v>703.27189999999996</v>
      </c>
      <c r="H236" s="71"/>
    </row>
    <row r="237" spans="2:8" ht="46.8" x14ac:dyDescent="0.3">
      <c r="B237" s="34">
        <v>6</v>
      </c>
      <c r="C237" s="76" t="s">
        <v>86</v>
      </c>
      <c r="D237" s="24">
        <f t="shared" si="23"/>
        <v>703.55880999999999</v>
      </c>
      <c r="E237" s="25"/>
      <c r="F237" s="26"/>
      <c r="G237" s="70">
        <v>703.55880999999999</v>
      </c>
      <c r="H237" s="71"/>
    </row>
    <row r="238" spans="2:8" ht="46.8" x14ac:dyDescent="0.3">
      <c r="B238" s="34">
        <v>7</v>
      </c>
      <c r="C238" s="76" t="s">
        <v>87</v>
      </c>
      <c r="D238" s="24">
        <f t="shared" si="23"/>
        <v>251.458</v>
      </c>
      <c r="E238" s="25"/>
      <c r="F238" s="26"/>
      <c r="G238" s="70">
        <v>251.458</v>
      </c>
      <c r="H238" s="71"/>
    </row>
    <row r="239" spans="2:8" ht="56.4" customHeight="1" x14ac:dyDescent="0.3">
      <c r="B239" s="22">
        <v>8</v>
      </c>
      <c r="C239" s="76" t="s">
        <v>89</v>
      </c>
      <c r="D239" s="24">
        <f t="shared" si="23"/>
        <v>106.669</v>
      </c>
      <c r="E239" s="25"/>
      <c r="F239" s="26"/>
      <c r="G239" s="70">
        <v>106.669</v>
      </c>
      <c r="H239" s="71"/>
    </row>
    <row r="240" spans="2:8" ht="78" x14ac:dyDescent="0.3">
      <c r="B240" s="34">
        <v>9</v>
      </c>
      <c r="C240" s="76" t="s">
        <v>102</v>
      </c>
      <c r="D240" s="35">
        <f t="shared" si="23"/>
        <v>1389.5869899999998</v>
      </c>
      <c r="E240" s="36">
        <v>483.98599999999999</v>
      </c>
      <c r="F240" s="37">
        <v>144.56800000000001</v>
      </c>
      <c r="G240" s="36">
        <f>1157.58+63.20784+4.76207+3.04308-467.56</f>
        <v>761.03298999999993</v>
      </c>
      <c r="H240" s="69"/>
    </row>
    <row r="241" spans="1:8" ht="46.8" x14ac:dyDescent="0.3">
      <c r="B241" s="34">
        <v>10</v>
      </c>
      <c r="C241" s="76" t="s">
        <v>120</v>
      </c>
      <c r="D241" s="35">
        <f t="shared" si="23"/>
        <v>2455.866</v>
      </c>
      <c r="E241" s="36"/>
      <c r="F241" s="37"/>
      <c r="G241" s="17">
        <v>2455.866</v>
      </c>
      <c r="H241" s="69"/>
    </row>
    <row r="242" spans="1:8" ht="62.4" x14ac:dyDescent="0.3">
      <c r="B242" s="22">
        <v>11</v>
      </c>
      <c r="C242" s="76" t="s">
        <v>127</v>
      </c>
      <c r="D242" s="72">
        <f t="shared" si="23"/>
        <v>577.41277000000002</v>
      </c>
      <c r="E242" s="68"/>
      <c r="F242" s="69"/>
      <c r="G242" s="68">
        <v>577.41277000000002</v>
      </c>
      <c r="H242" s="69"/>
    </row>
    <row r="243" spans="1:8" ht="124.8" x14ac:dyDescent="0.3">
      <c r="A243" s="85"/>
      <c r="B243" s="34">
        <v>12</v>
      </c>
      <c r="C243" s="76" t="s">
        <v>270</v>
      </c>
      <c r="D243" s="72">
        <f t="shared" si="23"/>
        <v>250</v>
      </c>
      <c r="E243" s="68"/>
      <c r="F243" s="69"/>
      <c r="G243" s="68">
        <v>250</v>
      </c>
      <c r="H243" s="69"/>
    </row>
    <row r="244" spans="1:8" ht="46.8" x14ac:dyDescent="0.3">
      <c r="A244" s="85"/>
      <c r="B244" s="99">
        <v>13</v>
      </c>
      <c r="C244" s="76" t="s">
        <v>285</v>
      </c>
      <c r="D244" s="72">
        <f t="shared" si="23"/>
        <v>532.66800000000001</v>
      </c>
      <c r="E244" s="68"/>
      <c r="F244" s="69"/>
      <c r="G244" s="68">
        <v>532.66800000000001</v>
      </c>
      <c r="H244" s="69"/>
    </row>
    <row r="245" spans="1:8" s="2" customFormat="1" ht="46.8" x14ac:dyDescent="0.3">
      <c r="B245" s="34">
        <v>14</v>
      </c>
      <c r="C245" s="76" t="s">
        <v>194</v>
      </c>
      <c r="D245" s="72">
        <f t="shared" si="23"/>
        <v>908.06399999999996</v>
      </c>
      <c r="E245" s="68"/>
      <c r="F245" s="69"/>
      <c r="G245" s="68">
        <v>908.06399999999996</v>
      </c>
      <c r="H245" s="69"/>
    </row>
    <row r="246" spans="1:8" ht="28.95" customHeight="1" x14ac:dyDescent="0.35">
      <c r="B246" s="21"/>
      <c r="C246" s="21" t="s">
        <v>118</v>
      </c>
      <c r="D246" s="38">
        <f t="shared" ref="D246:F246" si="24">SUM(D232:D245)</f>
        <v>12526.20961</v>
      </c>
      <c r="E246" s="38">
        <f t="shared" si="24"/>
        <v>483.98599999999999</v>
      </c>
      <c r="F246" s="38">
        <f t="shared" si="24"/>
        <v>144.56800000000001</v>
      </c>
      <c r="G246" s="38">
        <f>SUM(G232:G245)</f>
        <v>11897.65561</v>
      </c>
      <c r="H246" s="108">
        <f t="shared" ref="H246" si="25">SUM(H232:H245)</f>
        <v>0</v>
      </c>
    </row>
    <row r="247" spans="1:8" ht="21.6" customHeight="1" x14ac:dyDescent="0.3">
      <c r="B247" s="113" t="s">
        <v>116</v>
      </c>
      <c r="C247" s="114"/>
      <c r="D247" s="114"/>
      <c r="E247" s="114"/>
      <c r="F247" s="114"/>
      <c r="G247" s="114"/>
      <c r="H247" s="115"/>
    </row>
    <row r="248" spans="1:8" ht="46.8" x14ac:dyDescent="0.3">
      <c r="B248" s="34">
        <v>1</v>
      </c>
      <c r="C248" s="76" t="s">
        <v>113</v>
      </c>
      <c r="D248" s="35">
        <f>SUM(E248:H248)</f>
        <v>705.71427000000006</v>
      </c>
      <c r="E248" s="36"/>
      <c r="F248" s="37"/>
      <c r="G248" s="36"/>
      <c r="H248" s="68">
        <v>705.71427000000006</v>
      </c>
    </row>
    <row r="249" spans="1:8" ht="46.8" x14ac:dyDescent="0.3">
      <c r="B249" s="34">
        <v>2</v>
      </c>
      <c r="C249" s="76" t="s">
        <v>114</v>
      </c>
      <c r="D249" s="35">
        <f>SUM(E249:H249)</f>
        <v>352.48200000000003</v>
      </c>
      <c r="E249" s="36"/>
      <c r="F249" s="37"/>
      <c r="G249" s="36"/>
      <c r="H249" s="68">
        <v>352.48200000000003</v>
      </c>
    </row>
    <row r="250" spans="1:8" ht="70.95" customHeight="1" x14ac:dyDescent="0.3">
      <c r="B250" s="34">
        <v>3</v>
      </c>
      <c r="C250" s="76" t="s">
        <v>115</v>
      </c>
      <c r="D250" s="35">
        <f>SUM(E250:H250)</f>
        <v>2598.40092</v>
      </c>
      <c r="E250" s="36"/>
      <c r="F250" s="37"/>
      <c r="G250" s="17"/>
      <c r="H250" s="68">
        <v>2598.40092</v>
      </c>
    </row>
    <row r="251" spans="1:8" ht="54.6" customHeight="1" x14ac:dyDescent="0.3">
      <c r="B251" s="34">
        <v>4</v>
      </c>
      <c r="C251" s="76" t="s">
        <v>191</v>
      </c>
      <c r="D251" s="72">
        <f>SUM(E251:H251)</f>
        <v>858.42255999999998</v>
      </c>
      <c r="E251" s="68"/>
      <c r="F251" s="69"/>
      <c r="G251" s="68">
        <v>858.42255999999998</v>
      </c>
      <c r="H251" s="68"/>
    </row>
    <row r="252" spans="1:8" ht="45" customHeight="1" x14ac:dyDescent="0.3">
      <c r="B252" s="34">
        <v>5</v>
      </c>
      <c r="C252" s="76" t="s">
        <v>148</v>
      </c>
      <c r="D252" s="72">
        <f>SUM(E252:H252)</f>
        <v>1781.3530000000001</v>
      </c>
      <c r="E252" s="68"/>
      <c r="F252" s="69"/>
      <c r="G252" s="68">
        <v>1781.3530000000001</v>
      </c>
      <c r="H252" s="69"/>
    </row>
    <row r="253" spans="1:8" ht="32.4" x14ac:dyDescent="0.35">
      <c r="B253" s="21"/>
      <c r="C253" s="21" t="s">
        <v>117</v>
      </c>
      <c r="D253" s="38">
        <f>SUM(D248:D252)</f>
        <v>6296.3727500000005</v>
      </c>
      <c r="E253" s="38">
        <f t="shared" ref="E253:H253" si="26">SUM(E248:E252)</f>
        <v>0</v>
      </c>
      <c r="F253" s="38">
        <f t="shared" si="26"/>
        <v>0</v>
      </c>
      <c r="G253" s="38">
        <f t="shared" si="26"/>
        <v>2639.77556</v>
      </c>
      <c r="H253" s="108">
        <f t="shared" si="26"/>
        <v>3656.5971900000004</v>
      </c>
    </row>
    <row r="254" spans="1:8" ht="33.6" customHeight="1" x14ac:dyDescent="0.35">
      <c r="B254" s="21"/>
      <c r="C254" s="21" t="s">
        <v>44</v>
      </c>
      <c r="D254" s="38">
        <f t="shared" ref="D254:H254" si="27">D246+D253</f>
        <v>18822.58236</v>
      </c>
      <c r="E254" s="38">
        <f t="shared" si="27"/>
        <v>483.98599999999999</v>
      </c>
      <c r="F254" s="38">
        <f t="shared" si="27"/>
        <v>144.56800000000001</v>
      </c>
      <c r="G254" s="38">
        <f t="shared" si="27"/>
        <v>14537.43117</v>
      </c>
      <c r="H254" s="108">
        <f t="shared" si="27"/>
        <v>3656.5971900000004</v>
      </c>
    </row>
    <row r="255" spans="1:8" ht="16.2" x14ac:dyDescent="0.3">
      <c r="B255" s="121" t="s">
        <v>46</v>
      </c>
      <c r="C255" s="122"/>
      <c r="D255" s="122"/>
      <c r="E255" s="122"/>
      <c r="F255" s="122"/>
      <c r="G255" s="122"/>
      <c r="H255" s="123"/>
    </row>
    <row r="256" spans="1:8" ht="66" customHeight="1" x14ac:dyDescent="0.35">
      <c r="B256" s="22">
        <v>1</v>
      </c>
      <c r="C256" s="23" t="s">
        <v>47</v>
      </c>
      <c r="D256" s="24">
        <f>SUM(E256:H256)</f>
        <v>2723.86</v>
      </c>
      <c r="E256" s="39"/>
      <c r="F256" s="25">
        <v>2723.86</v>
      </c>
      <c r="G256" s="25">
        <v>0</v>
      </c>
      <c r="H256" s="109"/>
    </row>
    <row r="257" spans="2:8" ht="100.2" customHeight="1" x14ac:dyDescent="0.35">
      <c r="B257" s="22">
        <v>2</v>
      </c>
      <c r="C257" s="23" t="s">
        <v>48</v>
      </c>
      <c r="D257" s="24">
        <f>SUM(E257:H257)</f>
        <v>34650</v>
      </c>
      <c r="E257" s="39"/>
      <c r="F257" s="25">
        <v>34650</v>
      </c>
      <c r="G257" s="36">
        <v>0</v>
      </c>
      <c r="H257" s="109"/>
    </row>
    <row r="258" spans="2:8" ht="72" customHeight="1" x14ac:dyDescent="0.35">
      <c r="B258" s="22">
        <v>3</v>
      </c>
      <c r="C258" s="23" t="s">
        <v>184</v>
      </c>
      <c r="D258" s="24">
        <f>SUM(E258:H258)</f>
        <v>4041.68</v>
      </c>
      <c r="E258" s="25">
        <v>4041.68</v>
      </c>
      <c r="F258" s="25">
        <v>0</v>
      </c>
      <c r="G258" s="36">
        <v>0</v>
      </c>
      <c r="H258" s="109"/>
    </row>
    <row r="259" spans="2:8" ht="85.2" customHeight="1" x14ac:dyDescent="0.35">
      <c r="B259" s="22">
        <v>4</v>
      </c>
      <c r="C259" s="23" t="s">
        <v>66</v>
      </c>
      <c r="D259" s="24">
        <f>SUM(E259:H259)</f>
        <v>14143.534</v>
      </c>
      <c r="E259" s="25">
        <v>10607.65</v>
      </c>
      <c r="F259" s="25">
        <v>3359.09</v>
      </c>
      <c r="G259" s="36">
        <v>176.79400000000001</v>
      </c>
      <c r="H259" s="109"/>
    </row>
    <row r="260" spans="2:8" ht="40.950000000000003" customHeight="1" x14ac:dyDescent="0.35">
      <c r="B260" s="28"/>
      <c r="C260" s="21" t="s">
        <v>49</v>
      </c>
      <c r="D260" s="38">
        <f t="shared" ref="D260:H260" si="28">SUM(D256:D259)</f>
        <v>55559.074000000001</v>
      </c>
      <c r="E260" s="38">
        <f t="shared" si="28"/>
        <v>14649.33</v>
      </c>
      <c r="F260" s="38">
        <f t="shared" si="28"/>
        <v>40732.949999999997</v>
      </c>
      <c r="G260" s="38">
        <f t="shared" si="28"/>
        <v>176.79400000000001</v>
      </c>
      <c r="H260" s="108">
        <f t="shared" si="28"/>
        <v>0</v>
      </c>
    </row>
    <row r="261" spans="2:8" ht="28.95" customHeight="1" x14ac:dyDescent="0.3">
      <c r="B261" s="121" t="s">
        <v>223</v>
      </c>
      <c r="C261" s="122"/>
      <c r="D261" s="122"/>
      <c r="E261" s="122"/>
      <c r="F261" s="122"/>
      <c r="G261" s="122"/>
      <c r="H261" s="123"/>
    </row>
    <row r="262" spans="2:8" ht="63" customHeight="1" x14ac:dyDescent="0.3">
      <c r="B262" s="22">
        <v>1</v>
      </c>
      <c r="C262" s="76" t="s">
        <v>168</v>
      </c>
      <c r="D262" s="72">
        <f t="shared" ref="D262:D268" si="29">SUM(E262:H262)</f>
        <v>2171.1509999999998</v>
      </c>
      <c r="E262" s="75"/>
      <c r="F262" s="68">
        <v>2149.3494900000001</v>
      </c>
      <c r="G262" s="68">
        <v>21.80151</v>
      </c>
      <c r="H262" s="72"/>
    </row>
    <row r="263" spans="2:8" ht="67.2" customHeight="1" x14ac:dyDescent="0.3">
      <c r="B263" s="22">
        <v>2</v>
      </c>
      <c r="C263" s="76" t="s">
        <v>176</v>
      </c>
      <c r="D263" s="32">
        <f t="shared" si="29"/>
        <v>4909.3951499999994</v>
      </c>
      <c r="E263" s="61"/>
      <c r="F263" s="68">
        <v>4860.7872799999996</v>
      </c>
      <c r="G263" s="68">
        <v>48.607869999999998</v>
      </c>
      <c r="H263" s="74"/>
    </row>
    <row r="264" spans="2:8" ht="65.400000000000006" customHeight="1" x14ac:dyDescent="0.3">
      <c r="B264" s="22">
        <v>3</v>
      </c>
      <c r="C264" s="76" t="s">
        <v>174</v>
      </c>
      <c r="D264" s="66">
        <f t="shared" si="29"/>
        <v>919.58879999999999</v>
      </c>
      <c r="E264" s="70"/>
      <c r="F264" s="68">
        <v>910.39291000000003</v>
      </c>
      <c r="G264" s="68">
        <v>9.1958900000000003</v>
      </c>
      <c r="H264" s="71"/>
    </row>
    <row r="265" spans="2:8" ht="76.95" customHeight="1" x14ac:dyDescent="0.3">
      <c r="B265" s="22">
        <v>4</v>
      </c>
      <c r="C265" s="76" t="s">
        <v>173</v>
      </c>
      <c r="D265" s="72">
        <f t="shared" si="29"/>
        <v>972.21691999999996</v>
      </c>
      <c r="E265" s="68"/>
      <c r="F265" s="68">
        <v>962.49474999999995</v>
      </c>
      <c r="G265" s="68">
        <v>9.7221700000000002</v>
      </c>
      <c r="H265" s="69"/>
    </row>
    <row r="266" spans="2:8" ht="61.95" customHeight="1" x14ac:dyDescent="0.3">
      <c r="B266" s="34">
        <v>5</v>
      </c>
      <c r="C266" s="76" t="s">
        <v>175</v>
      </c>
      <c r="D266" s="72">
        <f t="shared" si="29"/>
        <v>740.90206000000001</v>
      </c>
      <c r="E266" s="68"/>
      <c r="F266" s="68">
        <v>733.49303999999995</v>
      </c>
      <c r="G266" s="68">
        <v>7.4090199999999999</v>
      </c>
      <c r="H266" s="69"/>
    </row>
    <row r="267" spans="2:8" ht="72" customHeight="1" x14ac:dyDescent="0.3">
      <c r="B267" s="34">
        <v>6</v>
      </c>
      <c r="C267" s="76" t="s">
        <v>182</v>
      </c>
      <c r="D267" s="72">
        <f t="shared" si="29"/>
        <v>466.40632999999997</v>
      </c>
      <c r="E267" s="68"/>
      <c r="F267" s="68">
        <v>461.78843999999998</v>
      </c>
      <c r="G267" s="68">
        <v>4.6178900000000001</v>
      </c>
      <c r="H267" s="69"/>
    </row>
    <row r="268" spans="2:8" ht="63.6" customHeight="1" x14ac:dyDescent="0.3">
      <c r="B268" s="34"/>
      <c r="C268" s="76" t="s">
        <v>247</v>
      </c>
      <c r="D268" s="72">
        <f t="shared" si="29"/>
        <v>4454.1299999999992</v>
      </c>
      <c r="E268" s="68"/>
      <c r="F268" s="72">
        <v>4410.0298599999996</v>
      </c>
      <c r="G268" s="68">
        <v>44.100140000000003</v>
      </c>
      <c r="H268" s="69"/>
    </row>
    <row r="269" spans="2:8" ht="30.6" customHeight="1" x14ac:dyDescent="0.35">
      <c r="B269" s="21"/>
      <c r="C269" s="21" t="s">
        <v>226</v>
      </c>
      <c r="D269" s="38">
        <f t="shared" ref="D269:H269" si="30">SUM(D262:D268)</f>
        <v>14633.79026</v>
      </c>
      <c r="E269" s="38">
        <f t="shared" si="30"/>
        <v>0</v>
      </c>
      <c r="F269" s="38">
        <f t="shared" si="30"/>
        <v>14488.335769999998</v>
      </c>
      <c r="G269" s="38">
        <f t="shared" si="30"/>
        <v>145.45449000000002</v>
      </c>
      <c r="H269" s="108">
        <f t="shared" si="30"/>
        <v>0</v>
      </c>
    </row>
    <row r="270" spans="2:8" ht="39.6" customHeight="1" x14ac:dyDescent="0.3">
      <c r="B270" s="116" t="s">
        <v>224</v>
      </c>
      <c r="C270" s="119"/>
      <c r="D270" s="119"/>
      <c r="E270" s="119"/>
      <c r="F270" s="119"/>
      <c r="G270" s="119"/>
      <c r="H270" s="120"/>
    </row>
    <row r="271" spans="2:8" ht="44.4" customHeight="1" x14ac:dyDescent="0.3">
      <c r="B271" s="22">
        <v>1</v>
      </c>
      <c r="C271" s="76" t="s">
        <v>131</v>
      </c>
      <c r="D271" s="35">
        <f t="shared" ref="D271:D278" si="31">SUM(E271:H271)</f>
        <v>1180.96</v>
      </c>
      <c r="E271" s="36"/>
      <c r="F271" s="72">
        <v>1062.864</v>
      </c>
      <c r="G271" s="72">
        <v>118.096</v>
      </c>
      <c r="H271" s="69"/>
    </row>
    <row r="272" spans="2:8" ht="75" customHeight="1" x14ac:dyDescent="0.3">
      <c r="B272" s="22">
        <v>2</v>
      </c>
      <c r="C272" s="76" t="s">
        <v>154</v>
      </c>
      <c r="D272" s="72">
        <f t="shared" si="31"/>
        <v>685.11511000000007</v>
      </c>
      <c r="E272" s="68"/>
      <c r="F272" s="72">
        <v>654.96</v>
      </c>
      <c r="G272" s="72">
        <v>30.155110000000001</v>
      </c>
      <c r="H272" s="68"/>
    </row>
    <row r="273" spans="2:8" ht="64.2" customHeight="1" x14ac:dyDescent="0.3">
      <c r="B273" s="22">
        <v>3</v>
      </c>
      <c r="C273" s="76" t="s">
        <v>145</v>
      </c>
      <c r="D273" s="72">
        <f t="shared" si="31"/>
        <v>4004.9243999999999</v>
      </c>
      <c r="E273" s="68"/>
      <c r="F273" s="72">
        <v>3964.8751600000001</v>
      </c>
      <c r="G273" s="72">
        <v>40.049239999999998</v>
      </c>
      <c r="H273" s="68"/>
    </row>
    <row r="274" spans="2:8" ht="57" customHeight="1" x14ac:dyDescent="0.3">
      <c r="B274" s="22">
        <v>4</v>
      </c>
      <c r="C274" s="77" t="s">
        <v>144</v>
      </c>
      <c r="D274" s="66">
        <f t="shared" si="31"/>
        <v>199.9272</v>
      </c>
      <c r="E274" s="70"/>
      <c r="F274" s="72">
        <v>197.92793</v>
      </c>
      <c r="G274" s="72">
        <v>1.9992700000000001</v>
      </c>
      <c r="H274" s="71"/>
    </row>
    <row r="275" spans="2:8" ht="57" customHeight="1" x14ac:dyDescent="0.3">
      <c r="B275" s="22">
        <v>5</v>
      </c>
      <c r="C275" s="76" t="s">
        <v>143</v>
      </c>
      <c r="D275" s="78">
        <f t="shared" si="31"/>
        <v>4135.8882199999998</v>
      </c>
      <c r="E275" s="73"/>
      <c r="F275" s="72">
        <v>4094.52934</v>
      </c>
      <c r="G275" s="72">
        <v>41.358879999999999</v>
      </c>
      <c r="H275" s="104"/>
    </row>
    <row r="276" spans="2:8" ht="72.599999999999994" customHeight="1" x14ac:dyDescent="0.3">
      <c r="B276" s="22">
        <v>6</v>
      </c>
      <c r="C276" s="76" t="s">
        <v>142</v>
      </c>
      <c r="D276" s="78">
        <f t="shared" si="31"/>
        <v>1085.5840000000001</v>
      </c>
      <c r="E276" s="73"/>
      <c r="F276" s="72">
        <v>977.03</v>
      </c>
      <c r="G276" s="72">
        <v>108.554</v>
      </c>
      <c r="H276" s="104"/>
    </row>
    <row r="277" spans="2:8" ht="62.4" customHeight="1" x14ac:dyDescent="0.3">
      <c r="B277" s="22">
        <v>7</v>
      </c>
      <c r="C277" s="76" t="s">
        <v>141</v>
      </c>
      <c r="D277" s="78">
        <f t="shared" si="31"/>
        <v>323.27749</v>
      </c>
      <c r="E277" s="73"/>
      <c r="F277" s="72">
        <v>320.04471999999998</v>
      </c>
      <c r="G277" s="72">
        <v>3.2327699999999999</v>
      </c>
      <c r="H277" s="104"/>
    </row>
    <row r="278" spans="2:8" ht="62.4" customHeight="1" x14ac:dyDescent="0.3">
      <c r="B278" s="92">
        <v>8</v>
      </c>
      <c r="C278" s="76" t="s">
        <v>261</v>
      </c>
      <c r="D278" s="81">
        <f t="shared" si="31"/>
        <v>6547.3080000000009</v>
      </c>
      <c r="E278" s="82"/>
      <c r="F278" s="81">
        <f>6481.83492-30.86</f>
        <v>6450.9749200000006</v>
      </c>
      <c r="G278" s="72">
        <f>65.47308+30.86</f>
        <v>96.333079999999995</v>
      </c>
      <c r="H278" s="84"/>
    </row>
    <row r="279" spans="2:8" ht="32.4" customHeight="1" x14ac:dyDescent="0.35">
      <c r="B279" s="21"/>
      <c r="C279" s="21" t="s">
        <v>225</v>
      </c>
      <c r="D279" s="38">
        <f>SUM(D271:D278)</f>
        <v>18162.984420000001</v>
      </c>
      <c r="E279" s="38">
        <f t="shared" ref="E279:H279" si="32">SUM(E271:E278)</f>
        <v>0</v>
      </c>
      <c r="F279" s="38">
        <f t="shared" si="32"/>
        <v>17723.20607</v>
      </c>
      <c r="G279" s="38">
        <f t="shared" si="32"/>
        <v>439.77834999999999</v>
      </c>
      <c r="H279" s="108">
        <f t="shared" si="32"/>
        <v>0</v>
      </c>
    </row>
    <row r="280" spans="2:8" ht="27.6" customHeight="1" x14ac:dyDescent="0.3">
      <c r="B280" s="116" t="s">
        <v>109</v>
      </c>
      <c r="C280" s="119"/>
      <c r="D280" s="119"/>
      <c r="E280" s="119"/>
      <c r="F280" s="119"/>
      <c r="G280" s="119"/>
      <c r="H280" s="120"/>
    </row>
    <row r="281" spans="2:8" ht="24" customHeight="1" x14ac:dyDescent="0.35">
      <c r="B281" s="34">
        <v>1</v>
      </c>
      <c r="C281" s="23" t="s">
        <v>110</v>
      </c>
      <c r="D281" s="24">
        <f>SUM(E281:G281)</f>
        <v>2000</v>
      </c>
      <c r="E281" s="58"/>
      <c r="F281" s="24"/>
      <c r="G281" s="58">
        <f>200+400+300+800+300</f>
        <v>2000</v>
      </c>
      <c r="H281" s="109"/>
    </row>
    <row r="282" spans="2:8" ht="36.6" customHeight="1" x14ac:dyDescent="0.35">
      <c r="B282" s="28"/>
      <c r="C282" s="21" t="s">
        <v>165</v>
      </c>
      <c r="D282" s="38">
        <f t="shared" ref="D282:H282" si="33">SUM(D281:D281)</f>
        <v>2000</v>
      </c>
      <c r="E282" s="38">
        <f t="shared" si="33"/>
        <v>0</v>
      </c>
      <c r="F282" s="38">
        <f t="shared" si="33"/>
        <v>0</v>
      </c>
      <c r="G282" s="38">
        <f t="shared" si="33"/>
        <v>2000</v>
      </c>
      <c r="H282" s="108">
        <f t="shared" si="33"/>
        <v>0</v>
      </c>
    </row>
    <row r="283" spans="2:8" ht="36.6" customHeight="1" x14ac:dyDescent="0.3">
      <c r="B283" s="116" t="s">
        <v>164</v>
      </c>
      <c r="C283" s="117"/>
      <c r="D283" s="117"/>
      <c r="E283" s="117"/>
      <c r="F283" s="117"/>
      <c r="G283" s="117"/>
      <c r="H283" s="118"/>
    </row>
    <row r="284" spans="2:8" ht="43.95" customHeight="1" x14ac:dyDescent="0.3">
      <c r="B284" s="22">
        <v>1</v>
      </c>
      <c r="C284" s="76" t="s">
        <v>163</v>
      </c>
      <c r="D284" s="66">
        <f>SUM(E284:H284)</f>
        <v>216.928</v>
      </c>
      <c r="E284" s="70"/>
      <c r="F284" s="71"/>
      <c r="G284" s="70">
        <v>216.928</v>
      </c>
      <c r="H284" s="71"/>
    </row>
    <row r="285" spans="2:8" ht="131.4" customHeight="1" x14ac:dyDescent="0.35">
      <c r="B285" s="34">
        <v>2</v>
      </c>
      <c r="C285" s="23" t="s">
        <v>178</v>
      </c>
      <c r="D285" s="66">
        <f>SUM(E285:H285)</f>
        <v>1362.5480500000001</v>
      </c>
      <c r="E285" s="58"/>
      <c r="F285" s="24"/>
      <c r="G285" s="58">
        <v>1362.5480500000001</v>
      </c>
      <c r="H285" s="109"/>
    </row>
    <row r="286" spans="2:8" ht="36.6" customHeight="1" x14ac:dyDescent="0.35">
      <c r="B286" s="21"/>
      <c r="C286" s="21" t="s">
        <v>166</v>
      </c>
      <c r="D286" s="38">
        <f>SUM(D284:D285)</f>
        <v>1579.4760500000002</v>
      </c>
      <c r="E286" s="38">
        <f t="shared" ref="E286:H286" si="34">SUM(E284:E285)</f>
        <v>0</v>
      </c>
      <c r="F286" s="38">
        <f t="shared" si="34"/>
        <v>0</v>
      </c>
      <c r="G286" s="38">
        <f t="shared" si="34"/>
        <v>1579.4760500000002</v>
      </c>
      <c r="H286" s="108">
        <f t="shared" si="34"/>
        <v>0</v>
      </c>
    </row>
    <row r="287" spans="2:8" ht="48.6" customHeight="1" x14ac:dyDescent="0.35">
      <c r="B287" s="7"/>
      <c r="C287" s="46" t="s">
        <v>45</v>
      </c>
      <c r="D287" s="16">
        <f>D151+D174+D195+D230+D254+D260+D269+D279+D282+D286</f>
        <v>292752.07507599995</v>
      </c>
      <c r="E287" s="16">
        <f>E151+E174+E195+E230+E254+E260+E269+E279+E282+E286</f>
        <v>15546.476999999999</v>
      </c>
      <c r="F287" s="16">
        <f>F151+F174+F195+F230+F254+F260+F269+F279+F282+F286</f>
        <v>74056.060440000001</v>
      </c>
      <c r="G287" s="16">
        <f>G286+G282+G279+G269+G260+G254+G230+G195+G174+G151</f>
        <v>190446.53314599997</v>
      </c>
      <c r="H287" s="110">
        <f t="shared" ref="H287" si="35">H151+H174+H195+H230+H254+H260+H269+H279+H282+H286</f>
        <v>12703.004489999999</v>
      </c>
    </row>
    <row r="288" spans="2:8" ht="28.2" customHeight="1" x14ac:dyDescent="0.3">
      <c r="B288" s="5"/>
      <c r="C288" s="6"/>
      <c r="D288" s="5"/>
      <c r="E288" s="5"/>
      <c r="F288" s="5"/>
      <c r="G288" s="5"/>
    </row>
    <row r="289" spans="2:8" ht="18.600000000000001" customHeight="1" x14ac:dyDescent="0.3">
      <c r="B289" s="5"/>
      <c r="C289" s="6"/>
      <c r="D289" s="5"/>
      <c r="E289" s="5"/>
      <c r="F289" s="5"/>
      <c r="G289" s="5"/>
    </row>
    <row r="290" spans="2:8" ht="3" customHeight="1" x14ac:dyDescent="0.3">
      <c r="B290" s="5"/>
      <c r="C290" s="6"/>
      <c r="D290" s="5"/>
      <c r="E290" s="5"/>
      <c r="F290" s="5"/>
      <c r="G290" s="5"/>
    </row>
    <row r="291" spans="2:8" ht="14.4" hidden="1" customHeight="1" x14ac:dyDescent="0.3">
      <c r="B291" s="5"/>
      <c r="C291" s="6" t="s">
        <v>78</v>
      </c>
      <c r="D291" s="52">
        <f>G291+D293</f>
        <v>224221.04406000001</v>
      </c>
      <c r="E291" s="5"/>
      <c r="F291" s="5"/>
      <c r="G291" s="52">
        <f>181721.17-18257.801</f>
        <v>163463.36900000001</v>
      </c>
      <c r="H291" s="112">
        <v>13000</v>
      </c>
    </row>
    <row r="292" spans="2:8" ht="16.95" hidden="1" customHeight="1" x14ac:dyDescent="0.3"/>
    <row r="293" spans="2:8" ht="19.95" hidden="1" customHeight="1" x14ac:dyDescent="0.3">
      <c r="C293" s="6" t="s">
        <v>79</v>
      </c>
      <c r="D293" s="53">
        <f>42449.87112+50+0.00294+18257.801</f>
        <v>60757.675060000001</v>
      </c>
    </row>
    <row r="294" spans="2:8" ht="18" hidden="1" customHeight="1" x14ac:dyDescent="0.3"/>
    <row r="295" spans="2:8" ht="14.4" hidden="1" customHeight="1" x14ac:dyDescent="0.3"/>
    <row r="296" spans="2:8" ht="15.6" hidden="1" customHeight="1" x14ac:dyDescent="0.3"/>
    <row r="297" spans="2:8" ht="20.399999999999999" hidden="1" customHeight="1" x14ac:dyDescent="0.3">
      <c r="C297" t="s">
        <v>146</v>
      </c>
      <c r="D297">
        <v>2040.81</v>
      </c>
    </row>
    <row r="298" spans="2:8" ht="41.4" customHeight="1" x14ac:dyDescent="0.3"/>
  </sheetData>
  <mergeCells count="19">
    <mergeCell ref="E1:H2"/>
    <mergeCell ref="E3:H3"/>
    <mergeCell ref="B152:H152"/>
    <mergeCell ref="B196:H196"/>
    <mergeCell ref="B4:H4"/>
    <mergeCell ref="B168:H168"/>
    <mergeCell ref="B175:H175"/>
    <mergeCell ref="C8:H8"/>
    <mergeCell ref="B9:H9"/>
    <mergeCell ref="B128:H128"/>
    <mergeCell ref="B188:H188"/>
    <mergeCell ref="B220:H220"/>
    <mergeCell ref="B283:H283"/>
    <mergeCell ref="B247:H247"/>
    <mergeCell ref="B280:H280"/>
    <mergeCell ref="B270:H270"/>
    <mergeCell ref="B261:H261"/>
    <mergeCell ref="B231:H231"/>
    <mergeCell ref="B255:H255"/>
  </mergeCells>
  <pageMargins left="0.23622047244094491" right="0.23622047244094491" top="0.19685039370078741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G31" sqref="G31:G3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АИП 2020 </vt:lpstr>
      <vt:lpstr>Лист2</vt:lpstr>
      <vt:lpstr>'АИП 2020 '!Заголовки_для_печати</vt:lpstr>
      <vt:lpstr>'АИП 2020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N-OO</cp:lastModifiedBy>
  <cp:lastPrinted>2021-01-13T14:52:52Z</cp:lastPrinted>
  <dcterms:created xsi:type="dcterms:W3CDTF">2019-12-25T14:30:53Z</dcterms:created>
  <dcterms:modified xsi:type="dcterms:W3CDTF">2021-01-21T15:45:55Z</dcterms:modified>
</cp:coreProperties>
</file>